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hramcov/OneDrive - Univerzita Tomáše Bati ve Zlíně/PRODĚKAN/Směrnice, Vyhlášky, Rozhodnutí/Smernice habilitace/"/>
    </mc:Choice>
  </mc:AlternateContent>
  <xr:revisionPtr revIDLastSave="0" documentId="13_ncr:1_{9ABF1EED-3CF7-1C42-B294-A6651341783A}" xr6:coauthVersionLast="45" xr6:coauthVersionMax="45" xr10:uidLastSave="{00000000-0000-0000-0000-000000000000}"/>
  <bookViews>
    <workbookView xWindow="0" yWindow="460" windowWidth="33600" windowHeight="20460" tabRatio="896" xr2:uid="{00000000-000D-0000-FFFF-FFFF00000000}"/>
  </bookViews>
  <sheets>
    <sheet name="Sumarizace" sheetId="1" r:id="rId1"/>
    <sheet name="Významné výsledky" sheetId="2" r:id="rId2"/>
    <sheet name="Další tvůrčí výsledky" sheetId="12" r:id="rId3"/>
    <sheet name="Projektová činnost" sheetId="6" r:id="rId4"/>
    <sheet name="Kladné ohlasy prací" sheetId="3" r:id="rId5"/>
    <sheet name="Pedagogická činnost" sheetId="4" r:id="rId6"/>
    <sheet name="Výchova, vedení věd.týmu" sheetId="5" r:id="rId7"/>
    <sheet name="Uznání věd.komunitou" sheetId="7" r:id="rId8"/>
    <sheet name="POZNÁMKY" sheetId="10" r:id="rId9"/>
  </sheets>
  <definedNames>
    <definedName name="_GoBack" localSheetId="4">'Kladné ohlasy prací'!#REF!</definedName>
    <definedName name="datu" localSheetId="8">POZNÁMKY!#REF!</definedName>
    <definedName name="datu">#REF!</definedName>
    <definedName name="Datum_vyplnění">Sumarizace!$C$3</definedName>
    <definedName name="Excel_BuiltIn_Print_Area" localSheetId="5">"#ref!"</definedName>
    <definedName name="Excel_BuiltIn_Print_Area" localSheetId="6">"#ref!"</definedName>
    <definedName name="jmeno" localSheetId="8">POZNÁMKY!#REF!</definedName>
    <definedName name="jmeno">#REF!</definedName>
    <definedName name="Jméno_uchazeče">Sumarizace!$A$3</definedName>
    <definedName name="_xlnm.Print_Titles" localSheetId="2">'Další tvůrčí výsledky'!$1:$4</definedName>
    <definedName name="_xlnm.Print_Titles" localSheetId="4">'Kladné ohlasy prací'!$1:$4</definedName>
    <definedName name="_xlnm.Print_Titles" localSheetId="3">'Projektová činnost'!$1:$4</definedName>
    <definedName name="_xlnm.Print_Titles" localSheetId="0">Sumarizace!$1:$4</definedName>
    <definedName name="_xlnm.Print_Titles" localSheetId="7">'Uznání věd.komunitou'!$1:$4</definedName>
    <definedName name="_xlnm.Print_Titles" localSheetId="6">'Výchova, vedení věd.týmu'!$1:$4</definedName>
    <definedName name="_xlnm.Print_Titles" localSheetId="1">'Významné výsledky'!$1:$4</definedName>
    <definedName name="_xlnm.Print_Area" localSheetId="2">'Další tvůrčí výsledky'!$A$1:$C$47</definedName>
    <definedName name="_xlnm.Print_Area" localSheetId="4">'Kladné ohlasy prací'!$A$1:$E$64</definedName>
    <definedName name="_xlnm.Print_Area" localSheetId="5">'Pedagogická činnost'!$A$1:$D$61</definedName>
    <definedName name="_xlnm.Print_Area" localSheetId="3">'Projektová činnost'!$A$1:$D$78</definedName>
    <definedName name="_xlnm.Print_Area" localSheetId="0">Sumarizace!$A$1:$D$142</definedName>
    <definedName name="_xlnm.Print_Area" localSheetId="7">'Uznání věd.komunitou'!$A$1:$D$153</definedName>
    <definedName name="_xlnm.Print_Area" localSheetId="6">'Výchova, vedení věd.týmu'!$A$1:$C$57</definedName>
    <definedName name="_xlnm.Print_Area" localSheetId="1">'Významné výsledky'!$A$1:$D$63</definedName>
    <definedName name="OLE_LINK6" localSheetId="7">"#ref!"</definedName>
    <definedName name="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7" i="6" l="1"/>
  <c r="C78" i="6"/>
  <c r="C77" i="6"/>
  <c r="C47" i="12"/>
  <c r="B47" i="12"/>
  <c r="D75" i="7"/>
  <c r="D74" i="7"/>
  <c r="C153" i="7"/>
  <c r="C152" i="7"/>
  <c r="C54" i="5"/>
  <c r="C44" i="5"/>
  <c r="C62" i="4"/>
  <c r="C61" i="4"/>
  <c r="D61" i="4"/>
  <c r="D40" i="4"/>
  <c r="D39" i="4"/>
  <c r="D22" i="4"/>
  <c r="D21" i="4"/>
  <c r="D20" i="4"/>
  <c r="D15" i="4"/>
  <c r="D14" i="4"/>
  <c r="D9" i="4"/>
  <c r="D8" i="4"/>
  <c r="D13" i="6" l="1"/>
  <c r="D18" i="6"/>
  <c r="D23" i="6"/>
  <c r="D28" i="6"/>
  <c r="D29" i="6" s="1"/>
  <c r="D33" i="6"/>
  <c r="D38" i="6"/>
  <c r="D43" i="6"/>
  <c r="D48" i="6"/>
  <c r="D53" i="6"/>
  <c r="D58" i="6"/>
  <c r="D63" i="6"/>
  <c r="D8" i="6"/>
  <c r="A50" i="1"/>
  <c r="A36" i="1"/>
  <c r="A52" i="1"/>
  <c r="D74" i="6"/>
  <c r="D68" i="6"/>
  <c r="D106" i="7" l="1"/>
  <c r="D105" i="7"/>
  <c r="D100" i="7"/>
  <c r="D80" i="7"/>
  <c r="D69" i="7"/>
  <c r="D68" i="7"/>
  <c r="D63" i="7"/>
  <c r="D62" i="7"/>
  <c r="D57" i="7"/>
  <c r="D56" i="7"/>
  <c r="D51" i="7"/>
  <c r="D50" i="7"/>
  <c r="D45" i="7"/>
  <c r="D44" i="7"/>
  <c r="D39" i="7"/>
  <c r="D38" i="7"/>
  <c r="D33" i="7"/>
  <c r="D32" i="7"/>
  <c r="D27" i="7"/>
  <c r="D26" i="7"/>
  <c r="D21" i="7"/>
  <c r="D20" i="7"/>
  <c r="D81" i="7"/>
  <c r="D87" i="7"/>
  <c r="D86" i="7"/>
  <c r="D93" i="7"/>
  <c r="D92" i="7"/>
  <c r="C3" i="1"/>
  <c r="D61" i="3"/>
  <c r="D55" i="3"/>
  <c r="B15" i="1" l="1"/>
  <c r="A15" i="1"/>
  <c r="D54" i="2"/>
  <c r="D34" i="2"/>
  <c r="D33" i="2"/>
  <c r="D28" i="2"/>
  <c r="D27" i="2"/>
  <c r="D17" i="2"/>
  <c r="D7" i="2"/>
  <c r="C55" i="2"/>
  <c r="C15" i="1" s="1"/>
  <c r="D55" i="2"/>
  <c r="D15" i="1" s="1"/>
  <c r="D59" i="2"/>
  <c r="C60" i="2"/>
  <c r="D60" i="2"/>
  <c r="B81" i="1" l="1"/>
  <c r="A81" i="1"/>
  <c r="C41" i="4"/>
  <c r="C81" i="1" s="1"/>
  <c r="D41" i="4"/>
  <c r="D81" i="1" s="1"/>
  <c r="B46" i="1"/>
  <c r="A46" i="1"/>
  <c r="B43" i="1"/>
  <c r="A43" i="1"/>
  <c r="B40" i="1"/>
  <c r="A40" i="1"/>
  <c r="B37" i="1"/>
  <c r="A37" i="1"/>
  <c r="C54" i="6"/>
  <c r="C46" i="1" s="1"/>
  <c r="D54" i="6"/>
  <c r="D46" i="1" s="1"/>
  <c r="C39" i="6"/>
  <c r="C43" i="1" s="1"/>
  <c r="D39" i="6"/>
  <c r="D43" i="1" s="1"/>
  <c r="C24" i="6"/>
  <c r="C40" i="1" s="1"/>
  <c r="D24" i="6"/>
  <c r="D40" i="1" s="1"/>
  <c r="C9" i="6"/>
  <c r="D9" i="6"/>
  <c r="D37" i="1" s="1"/>
  <c r="C37" i="1" l="1"/>
  <c r="B16" i="1"/>
  <c r="B14" i="1"/>
  <c r="B13" i="1"/>
  <c r="B12" i="1"/>
  <c r="B11" i="1"/>
  <c r="B10" i="1"/>
  <c r="B9" i="1"/>
  <c r="B8" i="1"/>
  <c r="B7" i="1"/>
  <c r="B6" i="1"/>
  <c r="B29" i="1"/>
  <c r="B28" i="1"/>
  <c r="B27" i="1"/>
  <c r="B26" i="1"/>
  <c r="B25" i="1"/>
  <c r="B24" i="1"/>
  <c r="B23" i="1"/>
  <c r="B51" i="1"/>
  <c r="B49" i="1"/>
  <c r="B48" i="1"/>
  <c r="B47" i="1"/>
  <c r="B45" i="1"/>
  <c r="B44" i="1"/>
  <c r="B42" i="1"/>
  <c r="B41" i="1"/>
  <c r="B39" i="1"/>
  <c r="B38" i="1"/>
  <c r="B66" i="1"/>
  <c r="B65" i="1"/>
  <c r="B63" i="1"/>
  <c r="B62" i="1"/>
  <c r="B61" i="1"/>
  <c r="B60" i="1"/>
  <c r="B84" i="1"/>
  <c r="B83" i="1"/>
  <c r="B82" i="1"/>
  <c r="B80" i="1"/>
  <c r="B79" i="1"/>
  <c r="B77" i="1"/>
  <c r="B76" i="1"/>
  <c r="B75" i="1"/>
  <c r="B134" i="1"/>
  <c r="B133" i="1"/>
  <c r="B132" i="1"/>
  <c r="B130" i="1"/>
  <c r="B129" i="1"/>
  <c r="B128" i="1"/>
  <c r="B127" i="1"/>
  <c r="B126" i="1"/>
  <c r="B125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D99" i="7" l="1"/>
  <c r="B101" i="1"/>
  <c r="B100" i="1"/>
  <c r="B99" i="1"/>
  <c r="B98" i="1"/>
  <c r="B97" i="1"/>
  <c r="B96" i="1"/>
  <c r="B95" i="1"/>
  <c r="B94" i="1"/>
  <c r="B93" i="1"/>
  <c r="B92" i="1"/>
  <c r="A78" i="1" l="1"/>
  <c r="A74" i="1"/>
  <c r="A64" i="1"/>
  <c r="A59" i="1"/>
  <c r="A131" i="1"/>
  <c r="A124" i="1"/>
  <c r="A108" i="1"/>
  <c r="A135" i="1"/>
  <c r="A134" i="1"/>
  <c r="A133" i="1"/>
  <c r="A132" i="1"/>
  <c r="A130" i="1"/>
  <c r="A129" i="1"/>
  <c r="A128" i="1"/>
  <c r="A127" i="1"/>
  <c r="A126" i="1"/>
  <c r="A125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7" i="1"/>
  <c r="D124" i="7"/>
  <c r="D123" i="7"/>
  <c r="D130" i="7" l="1"/>
  <c r="D129" i="7"/>
  <c r="D131" i="7" s="1"/>
  <c r="C131" i="7"/>
  <c r="D112" i="7"/>
  <c r="D111" i="7"/>
  <c r="C113" i="7"/>
  <c r="C127" i="1" s="1"/>
  <c r="C107" i="7"/>
  <c r="C126" i="1" s="1"/>
  <c r="C125" i="7"/>
  <c r="C129" i="1" s="1"/>
  <c r="C119" i="7"/>
  <c r="C128" i="1" s="1"/>
  <c r="D118" i="7"/>
  <c r="D117" i="7"/>
  <c r="D149" i="7"/>
  <c r="D148" i="7"/>
  <c r="D143" i="7"/>
  <c r="D142" i="7"/>
  <c r="C150" i="7"/>
  <c r="C144" i="7"/>
  <c r="C133" i="1" s="1"/>
  <c r="D137" i="7"/>
  <c r="D136" i="7"/>
  <c r="C101" i="7"/>
  <c r="C125" i="1" s="1"/>
  <c r="C58" i="7"/>
  <c r="C117" i="1" s="1"/>
  <c r="C52" i="7"/>
  <c r="C116" i="1" s="1"/>
  <c r="C46" i="7"/>
  <c r="C115" i="1" s="1"/>
  <c r="C22" i="7"/>
  <c r="C111" i="1" s="1"/>
  <c r="D15" i="7"/>
  <c r="D14" i="7"/>
  <c r="D9" i="7"/>
  <c r="D8" i="7"/>
  <c r="C34" i="7"/>
  <c r="C113" i="1" s="1"/>
  <c r="C16" i="7"/>
  <c r="C110" i="1" s="1"/>
  <c r="A102" i="1"/>
  <c r="A101" i="1"/>
  <c r="A100" i="1"/>
  <c r="A99" i="1"/>
  <c r="A98" i="1"/>
  <c r="A97" i="1"/>
  <c r="A96" i="1"/>
  <c r="A95" i="1"/>
  <c r="A94" i="1"/>
  <c r="A93" i="1"/>
  <c r="A92" i="1"/>
  <c r="A91" i="1"/>
  <c r="B34" i="5"/>
  <c r="C97" i="1" s="1"/>
  <c r="B40" i="5"/>
  <c r="C98" i="1" s="1"/>
  <c r="C39" i="5"/>
  <c r="C32" i="5"/>
  <c r="C49" i="5"/>
  <c r="B55" i="5"/>
  <c r="C101" i="1" s="1"/>
  <c r="C55" i="5"/>
  <c r="D101" i="1" s="1"/>
  <c r="B50" i="5"/>
  <c r="C100" i="1" s="1"/>
  <c r="C50" i="5"/>
  <c r="D100" i="1" s="1"/>
  <c r="C45" i="5"/>
  <c r="D99" i="1" s="1"/>
  <c r="C38" i="5"/>
  <c r="C40" i="5" s="1"/>
  <c r="D98" i="1" s="1"/>
  <c r="B45" i="5"/>
  <c r="C99" i="1" s="1"/>
  <c r="C33" i="5"/>
  <c r="C27" i="5"/>
  <c r="C28" i="5" s="1"/>
  <c r="D96" i="1" s="1"/>
  <c r="B28" i="5"/>
  <c r="C96" i="1" s="1"/>
  <c r="C22" i="5"/>
  <c r="C23" i="5" s="1"/>
  <c r="D95" i="1" s="1"/>
  <c r="B23" i="5"/>
  <c r="C95" i="1" s="1"/>
  <c r="C17" i="5"/>
  <c r="C18" i="5" s="1"/>
  <c r="D94" i="1" s="1"/>
  <c r="C12" i="5"/>
  <c r="B18" i="5"/>
  <c r="C94" i="1" s="1"/>
  <c r="C7" i="5"/>
  <c r="D130" i="1" l="1"/>
  <c r="C130" i="1"/>
  <c r="C34" i="5"/>
  <c r="D97" i="1" s="1"/>
  <c r="C134" i="1"/>
  <c r="D34" i="7"/>
  <c r="D113" i="1" s="1"/>
  <c r="D113" i="7"/>
  <c r="D127" i="1" s="1"/>
  <c r="D58" i="7"/>
  <c r="D117" i="1" s="1"/>
  <c r="D125" i="7"/>
  <c r="D129" i="1" s="1"/>
  <c r="D119" i="7"/>
  <c r="D128" i="1" s="1"/>
  <c r="D101" i="7"/>
  <c r="D150" i="7"/>
  <c r="D144" i="7"/>
  <c r="D133" i="1" s="1"/>
  <c r="D16" i="7"/>
  <c r="D110" i="1" s="1"/>
  <c r="D107" i="7"/>
  <c r="D126" i="1" s="1"/>
  <c r="D52" i="7"/>
  <c r="D116" i="1" s="1"/>
  <c r="D46" i="7"/>
  <c r="D115" i="1" s="1"/>
  <c r="D22" i="7"/>
  <c r="D111" i="1" s="1"/>
  <c r="A85" i="1"/>
  <c r="A75" i="1"/>
  <c r="A77" i="1"/>
  <c r="A76" i="1"/>
  <c r="A84" i="1"/>
  <c r="A83" i="1"/>
  <c r="A73" i="1"/>
  <c r="A82" i="1"/>
  <c r="A80" i="1"/>
  <c r="A79" i="1"/>
  <c r="D58" i="4"/>
  <c r="D57" i="4"/>
  <c r="D52" i="4"/>
  <c r="D51" i="4"/>
  <c r="D46" i="4"/>
  <c r="D45" i="4"/>
  <c r="D34" i="4"/>
  <c r="D33" i="4"/>
  <c r="D28" i="4"/>
  <c r="D27" i="4"/>
  <c r="C22" i="4"/>
  <c r="C77" i="1" s="1"/>
  <c r="C10" i="4"/>
  <c r="C75" i="1" s="1"/>
  <c r="C35" i="4"/>
  <c r="C80" i="1" s="1"/>
  <c r="B35" i="4"/>
  <c r="B29" i="4"/>
  <c r="D125" i="1" l="1"/>
  <c r="D134" i="1"/>
  <c r="D10" i="4"/>
  <c r="D75" i="1" s="1"/>
  <c r="D77" i="1"/>
  <c r="D48" i="3"/>
  <c r="E44" i="3"/>
  <c r="D36" i="3"/>
  <c r="C62" i="1" s="1"/>
  <c r="E33" i="3"/>
  <c r="D26" i="3"/>
  <c r="E22" i="3"/>
  <c r="D14" i="3"/>
  <c r="C60" i="1" s="1"/>
  <c r="E11" i="3"/>
  <c r="C61" i="1"/>
  <c r="A67" i="1"/>
  <c r="A66" i="1"/>
  <c r="A65" i="1"/>
  <c r="A63" i="1"/>
  <c r="A62" i="1"/>
  <c r="A61" i="1"/>
  <c r="A60" i="1"/>
  <c r="A58" i="1"/>
  <c r="A51" i="1"/>
  <c r="A49" i="1"/>
  <c r="A48" i="1"/>
  <c r="A47" i="1"/>
  <c r="A45" i="1"/>
  <c r="A44" i="1"/>
  <c r="A42" i="1"/>
  <c r="A41" i="1"/>
  <c r="A39" i="1"/>
  <c r="A38" i="1"/>
  <c r="C75" i="6"/>
  <c r="C69" i="6"/>
  <c r="D69" i="6"/>
  <c r="D75" i="6"/>
  <c r="D51" i="1" s="1"/>
  <c r="C64" i="6"/>
  <c r="C48" i="1" s="1"/>
  <c r="D64" i="6"/>
  <c r="D48" i="1" s="1"/>
  <c r="C59" i="6"/>
  <c r="C47" i="1" s="1"/>
  <c r="D59" i="6"/>
  <c r="D47" i="1" s="1"/>
  <c r="C49" i="6"/>
  <c r="C45" i="1" s="1"/>
  <c r="D49" i="6"/>
  <c r="D45" i="1" s="1"/>
  <c r="C44" i="6"/>
  <c r="C44" i="1" s="1"/>
  <c r="D44" i="6"/>
  <c r="D44" i="1" s="1"/>
  <c r="C34" i="6"/>
  <c r="C42" i="1" s="1"/>
  <c r="D34" i="6"/>
  <c r="D42" i="1" s="1"/>
  <c r="C29" i="6"/>
  <c r="C41" i="1" s="1"/>
  <c r="D41" i="1"/>
  <c r="C19" i="6"/>
  <c r="C39" i="1" s="1"/>
  <c r="D19" i="6"/>
  <c r="D39" i="1" s="1"/>
  <c r="C14" i="6"/>
  <c r="A35" i="1"/>
  <c r="A2" i="6"/>
  <c r="A30" i="1"/>
  <c r="A29" i="1"/>
  <c r="A28" i="1"/>
  <c r="A27" i="1"/>
  <c r="A26" i="1"/>
  <c r="A25" i="1"/>
  <c r="A24" i="1"/>
  <c r="A23" i="1"/>
  <c r="A22" i="1"/>
  <c r="A17" i="1"/>
  <c r="A16" i="1"/>
  <c r="A14" i="1"/>
  <c r="A13" i="1"/>
  <c r="A12" i="1"/>
  <c r="A11" i="1"/>
  <c r="A10" i="1"/>
  <c r="A9" i="1"/>
  <c r="A8" i="1"/>
  <c r="A7" i="1"/>
  <c r="A6" i="1"/>
  <c r="A5" i="1"/>
  <c r="C38" i="1" l="1"/>
  <c r="C52" i="1"/>
  <c r="C51" i="1"/>
  <c r="C53" i="1"/>
  <c r="C49" i="1"/>
  <c r="D49" i="1"/>
  <c r="D63" i="3"/>
  <c r="C67" i="1" s="1"/>
  <c r="C63" i="1"/>
  <c r="A2" i="7" l="1"/>
  <c r="A2" i="5"/>
  <c r="A2" i="4"/>
  <c r="A2" i="3"/>
  <c r="A2" i="12"/>
  <c r="A2" i="2"/>
  <c r="E54" i="3"/>
  <c r="E60" i="3"/>
  <c r="E59" i="3"/>
  <c r="E53" i="3"/>
  <c r="E40" i="3"/>
  <c r="E48" i="3" s="1"/>
  <c r="D63" i="1" s="1"/>
  <c r="E30" i="3"/>
  <c r="E36" i="3" s="1"/>
  <c r="D62" i="1" s="1"/>
  <c r="E18" i="3"/>
  <c r="E26" i="3" s="1"/>
  <c r="D61" i="1" s="1"/>
  <c r="E8" i="3"/>
  <c r="E14" i="3" s="1"/>
  <c r="D60" i="1" s="1"/>
  <c r="C44" i="12"/>
  <c r="C43" i="12"/>
  <c r="C45" i="12" s="1"/>
  <c r="D29" i="1" s="1"/>
  <c r="B45" i="12"/>
  <c r="C29" i="1" s="1"/>
  <c r="C40" i="2"/>
  <c r="C12" i="1" s="1"/>
  <c r="C45" i="2"/>
  <c r="C13" i="1" s="1"/>
  <c r="C50" i="2"/>
  <c r="C14" i="1" s="1"/>
  <c r="C16" i="1"/>
  <c r="D16" i="1"/>
  <c r="C38" i="12"/>
  <c r="C37" i="12"/>
  <c r="B39" i="12"/>
  <c r="C28" i="1" s="1"/>
  <c r="C32" i="12"/>
  <c r="C31" i="12"/>
  <c r="B33" i="12"/>
  <c r="C27" i="1" s="1"/>
  <c r="C26" i="12"/>
  <c r="C25" i="12"/>
  <c r="B27" i="12"/>
  <c r="C26" i="1" s="1"/>
  <c r="B15" i="12"/>
  <c r="C24" i="1" s="1"/>
  <c r="B9" i="12"/>
  <c r="B21" i="12"/>
  <c r="C25" i="1" s="1"/>
  <c r="C20" i="12"/>
  <c r="C19" i="12"/>
  <c r="C14" i="12"/>
  <c r="C13" i="12"/>
  <c r="C7" i="12"/>
  <c r="C8" i="12"/>
  <c r="E55" i="3" l="1"/>
  <c r="E63" i="3" s="1"/>
  <c r="C33" i="12"/>
  <c r="D27" i="1" s="1"/>
  <c r="C30" i="1"/>
  <c r="C27" i="12"/>
  <c r="D26" i="1" s="1"/>
  <c r="C23" i="1"/>
  <c r="C39" i="12"/>
  <c r="D28" i="1" s="1"/>
  <c r="B2" i="2"/>
  <c r="C2" i="6"/>
  <c r="B2" i="7"/>
  <c r="B2" i="5"/>
  <c r="B2" i="4"/>
  <c r="C2" i="3"/>
  <c r="B2" i="12"/>
  <c r="C15" i="12"/>
  <c r="D24" i="1" s="1"/>
  <c r="C21" i="12"/>
  <c r="D25" i="1" s="1"/>
  <c r="C9" i="12"/>
  <c r="D49" i="2"/>
  <c r="D50" i="2" s="1"/>
  <c r="D14" i="1" s="1"/>
  <c r="D44" i="2"/>
  <c r="D45" i="2" s="1"/>
  <c r="D13" i="1" s="1"/>
  <c r="D39" i="2"/>
  <c r="D40" i="2" s="1"/>
  <c r="D12" i="1" s="1"/>
  <c r="E34" i="2"/>
  <c r="C35" i="2"/>
  <c r="C11" i="1" s="1"/>
  <c r="C23" i="2"/>
  <c r="D9" i="1" s="1"/>
  <c r="B23" i="2"/>
  <c r="D22" i="2"/>
  <c r="D23" i="2" s="1"/>
  <c r="C18" i="2"/>
  <c r="D8" i="1" s="1"/>
  <c r="B18" i="2"/>
  <c r="C13" i="2"/>
  <c r="C7" i="1" s="1"/>
  <c r="B13" i="2"/>
  <c r="B8" i="2"/>
  <c r="C8" i="2"/>
  <c r="D18" i="2"/>
  <c r="D12" i="2"/>
  <c r="D13" i="2" s="1"/>
  <c r="D7" i="1" s="1"/>
  <c r="D65" i="1" l="1"/>
  <c r="D30" i="1"/>
  <c r="C6" i="1"/>
  <c r="D23" i="1"/>
  <c r="D35" i="2"/>
  <c r="D11" i="1" s="1"/>
  <c r="E33" i="2"/>
  <c r="C29" i="2" l="1"/>
  <c r="C62" i="2" s="1"/>
  <c r="C8" i="1"/>
  <c r="E28" i="2"/>
  <c r="E27" i="2"/>
  <c r="E7" i="2"/>
  <c r="D8" i="2"/>
  <c r="E12" i="2"/>
  <c r="C65" i="1"/>
  <c r="D29" i="4"/>
  <c r="D79" i="1" s="1"/>
  <c r="C29" i="4"/>
  <c r="C79" i="1" s="1"/>
  <c r="C47" i="4"/>
  <c r="C82" i="1" s="1"/>
  <c r="C53" i="4"/>
  <c r="C83" i="1" s="1"/>
  <c r="C59" i="4"/>
  <c r="C16" i="4"/>
  <c r="C76" i="1" s="1"/>
  <c r="C9" i="1"/>
  <c r="D14" i="6"/>
  <c r="C10" i="7"/>
  <c r="C109" i="1" s="1"/>
  <c r="D28" i="7"/>
  <c r="D112" i="1" s="1"/>
  <c r="C28" i="7"/>
  <c r="C112" i="1" s="1"/>
  <c r="C40" i="7"/>
  <c r="C114" i="1" s="1"/>
  <c r="C64" i="7"/>
  <c r="C118" i="1" s="1"/>
  <c r="D70" i="7"/>
  <c r="D119" i="1" s="1"/>
  <c r="C70" i="7"/>
  <c r="C119" i="1" s="1"/>
  <c r="C76" i="7"/>
  <c r="C120" i="1" s="1"/>
  <c r="C82" i="7"/>
  <c r="C121" i="1" s="1"/>
  <c r="C88" i="7"/>
  <c r="C122" i="1" s="1"/>
  <c r="C94" i="7"/>
  <c r="C138" i="7"/>
  <c r="C136" i="1" s="1"/>
  <c r="C8" i="5"/>
  <c r="B8" i="5"/>
  <c r="C13" i="5"/>
  <c r="D93" i="1" s="1"/>
  <c r="B13" i="5"/>
  <c r="C93" i="1" s="1"/>
  <c r="C123" i="1" l="1"/>
  <c r="C135" i="1"/>
  <c r="D6" i="1"/>
  <c r="D62" i="2"/>
  <c r="C132" i="1"/>
  <c r="D52" i="1"/>
  <c r="D38" i="1"/>
  <c r="C92" i="1"/>
  <c r="B57" i="5"/>
  <c r="C102" i="1" s="1"/>
  <c r="D92" i="1"/>
  <c r="C57" i="5"/>
  <c r="D102" i="1" s="1"/>
  <c r="C10" i="1"/>
  <c r="C17" i="1"/>
  <c r="C84" i="1"/>
  <c r="C85" i="1"/>
  <c r="D76" i="7"/>
  <c r="D82" i="7"/>
  <c r="D121" i="1" s="1"/>
  <c r="D94" i="7"/>
  <c r="D64" i="7"/>
  <c r="D118" i="1" s="1"/>
  <c r="D88" i="7"/>
  <c r="D122" i="1" s="1"/>
  <c r="D10" i="7"/>
  <c r="D109" i="1" s="1"/>
  <c r="C86" i="1"/>
  <c r="D53" i="4"/>
  <c r="D83" i="1" s="1"/>
  <c r="D59" i="4"/>
  <c r="D84" i="1" s="1"/>
  <c r="D35" i="4"/>
  <c r="D80" i="1" s="1"/>
  <c r="D40" i="7"/>
  <c r="D114" i="1" s="1"/>
  <c r="D16" i="4"/>
  <c r="D76" i="1" s="1"/>
  <c r="D138" i="7"/>
  <c r="D47" i="4"/>
  <c r="D82" i="1" s="1"/>
  <c r="E61" i="3"/>
  <c r="D29" i="2"/>
  <c r="D10" i="1" s="1"/>
  <c r="D120" i="1" l="1"/>
  <c r="D152" i="7"/>
  <c r="D135" i="1" s="1"/>
  <c r="D123" i="1"/>
  <c r="D132" i="1"/>
  <c r="D66" i="1"/>
  <c r="D67" i="1"/>
  <c r="C66" i="1"/>
  <c r="D64" i="3"/>
  <c r="C68" i="1" s="1"/>
  <c r="D85" i="1"/>
  <c r="D17" i="1"/>
</calcChain>
</file>

<file path=xl/sharedStrings.xml><?xml version="1.0" encoding="utf-8"?>
<sst xmlns="http://schemas.openxmlformats.org/spreadsheetml/2006/main" count="699" uniqueCount="297">
  <si>
    <t>Příjmení a jméno</t>
  </si>
  <si>
    <t>Datum</t>
  </si>
  <si>
    <t>Celkem</t>
  </si>
  <si>
    <t>Pravidla pro hodnocení jednotlivých odborných aktivit</t>
  </si>
  <si>
    <t>Mentální podíl</t>
  </si>
  <si>
    <r>
      <t xml:space="preserve">Povinností habilitační komise je zodpovědné provedení hodnocení pro každou jednotlivou skupinu odborných aktivit. </t>
    </r>
    <r>
      <rPr>
        <b/>
        <i/>
        <sz val="12"/>
        <rFont val="Arial"/>
        <family val="2"/>
      </rPr>
      <t/>
    </r>
  </si>
  <si>
    <t>Celkový součet bodů za všechny skupiny se nehodnotí.</t>
  </si>
  <si>
    <t>Počet HB</t>
  </si>
  <si>
    <t>Úplná citace knihy včetně mentálních podílů</t>
  </si>
  <si>
    <t>Úplná citace kapitoly v knize včetně mentálních podílů</t>
  </si>
  <si>
    <t>Úplná citace článku včetně mentálních podílů</t>
  </si>
  <si>
    <t>Název a číslo patentu</t>
  </si>
  <si>
    <t>Název a číslo vzoru</t>
  </si>
  <si>
    <t>1. Významné tvůrčí výsledky</t>
  </si>
  <si>
    <t>Název nepublikačního výstupu, smluvní partner</t>
  </si>
  <si>
    <t>2. Další tvůrčí výsledky</t>
  </si>
  <si>
    <t xml:space="preserve">Název nepublikačního výstupu, smluvní partner	</t>
  </si>
  <si>
    <t>Úplný název přednášky  včetně mentálních podílů, název akce</t>
  </si>
  <si>
    <t>Název a číslo projektu, poskytovatel</t>
  </si>
  <si>
    <t>Počet citací</t>
  </si>
  <si>
    <t>Jméno uchazeče včetně titulů</t>
  </si>
  <si>
    <t>Kvantifikační koeficient</t>
  </si>
  <si>
    <t>Významné tvůrčí výsledky - CELKOVÉ HODNOCENÍ</t>
  </si>
  <si>
    <t>Další tvůrčí výsledky - CELKOVÉ HODNOCENÍ</t>
  </si>
  <si>
    <t>Počet</t>
  </si>
  <si>
    <t>Kladné ohlasy prací - CELKOVÉ HODNOCENÍ</t>
  </si>
  <si>
    <t>Počet citací:</t>
  </si>
  <si>
    <t>Mentální podíl (ocenění):</t>
  </si>
  <si>
    <t>Mentální podíl:</t>
  </si>
  <si>
    <t>2 HB / citace</t>
  </si>
  <si>
    <t>1 HB / citace</t>
  </si>
  <si>
    <t>0,5 HB / citace</t>
  </si>
  <si>
    <t>5. Pedagogická činnost</t>
  </si>
  <si>
    <t>Úplná citace skripta nebo monografie, včetně mentálního podílu autorů</t>
  </si>
  <si>
    <t>Název opory, název předmětu pro který je opora určena</t>
  </si>
  <si>
    <t>Název opory, název předmětu pro který je opora určena, druh opory</t>
  </si>
  <si>
    <t>Název předmětu, název studijního programu / oboru</t>
  </si>
  <si>
    <t>Název laboratoře, název předmětu/ předmětů pro které je laboratoř určena, název studijního programu/oboru</t>
  </si>
  <si>
    <t>Pedagogická činnost - CELKOVÉ HODNOCENÍ</t>
  </si>
  <si>
    <t>Jméno studenta + název práce, studijní program/obor</t>
  </si>
  <si>
    <t>Jméno studenta + název práce, název školy/organizace stážisty</t>
  </si>
  <si>
    <t>Úplná citace bakalářské práce</t>
  </si>
  <si>
    <t>Úplná citace diplomové práce</t>
  </si>
  <si>
    <t>Jméno studenta, název práce, označení soutěže včetně roku konání</t>
  </si>
  <si>
    <t>POZNÁMKY:</t>
  </si>
  <si>
    <t>Název katedry (ústavu),  počátek a konec působení v dané pozici</t>
  </si>
  <si>
    <t>Počet roků</t>
  </si>
  <si>
    <t>Počet prací</t>
  </si>
  <si>
    <t>Počet studentů</t>
  </si>
  <si>
    <t>6. Vědecká výchova, vedení vědeckého nebo odborného týmu</t>
  </si>
  <si>
    <t>Vědecká výchova, vedení vědeckého nebo odborného týmu
 - CELKOVÉ HODNOCENÍ</t>
  </si>
  <si>
    <t>10 HB / student</t>
  </si>
  <si>
    <t>5 HB / student</t>
  </si>
  <si>
    <t>3 HB / student</t>
  </si>
  <si>
    <t>1,5 HB / student</t>
  </si>
  <si>
    <t>0,5 HB / student</t>
  </si>
  <si>
    <t>2 HB / opora</t>
  </si>
  <si>
    <t>10 HB / předmět</t>
  </si>
  <si>
    <t>10 HB / laboratoř</t>
  </si>
  <si>
    <t>7. Uznání vědeckou komunitou</t>
  </si>
  <si>
    <t>Název fakulty / univerzity, výčet funkčních období</t>
  </si>
  <si>
    <t>Název studijního programu (rady), název vysoké školy, kde je program realizován</t>
  </si>
  <si>
    <t>Název doktorského studijního programu (oborové rady), název vysoké školy, kde je program realizován</t>
  </si>
  <si>
    <t>Název komise, výboru, rady</t>
  </si>
  <si>
    <t>Název časopisu včetně ISSN.</t>
  </si>
  <si>
    <t>Název akce, datum a místo konání</t>
  </si>
  <si>
    <t>Specifikace komise (název studijního programu/oboru, název VŠ, kde je program realizován, datum konání)</t>
  </si>
  <si>
    <t>Specifikace komise (jméno uchazeče, název jeho práce, doktorský studijní program, název VŠ, kde je program realizován, datum)</t>
  </si>
  <si>
    <t>Specifikace komise (jméno uchazeče, název jeho práce, obor habilitace resp, profesorského řízení, název VŠ, kde je řízení realizováno)</t>
  </si>
  <si>
    <t>Název přednášky, název akce, datum konání</t>
  </si>
  <si>
    <t>Název přednášky, název VŠ, datum konání</t>
  </si>
  <si>
    <t>Úplná citace oponovaného článku</t>
  </si>
  <si>
    <t>Název práce, jméno habilitanta (doktoranda), obor habilitace (studijní program), VŠ, kde je obor realizován; Úplná citace monografie</t>
  </si>
  <si>
    <t>Název projektu, poskytovatel (grantová agentura)</t>
  </si>
  <si>
    <t>Název oponovaného projektu, výsledku</t>
  </si>
  <si>
    <t>Uznání vědeckou komunitou - CELKOVÉ HODNOCENÍ</t>
  </si>
  <si>
    <t>2 HB / funkční období</t>
  </si>
  <si>
    <t>2 HB (1 HB) / funkční období</t>
  </si>
  <si>
    <t>1 HB (0,5 HB) / funkční období</t>
  </si>
  <si>
    <t>2 HB (1 HB) / členství</t>
  </si>
  <si>
    <t>1 HB (0,5 HB) / členství</t>
  </si>
  <si>
    <t>4 HB (2 HB) / členství</t>
  </si>
  <si>
    <t>1 HB (0,5 HB) / akce</t>
  </si>
  <si>
    <t>1 HB (0,5 HB) / komise</t>
  </si>
  <si>
    <t>4.1. Kladné ohlasy prací</t>
  </si>
  <si>
    <t xml:space="preserve">4. Kladné ohlasy prací, významná ocenění </t>
  </si>
  <si>
    <t>4.2. Významná ocenění</t>
  </si>
  <si>
    <t>7.1. Členství v radách, komisích, výborech</t>
  </si>
  <si>
    <t>7.2. Recenze, posudky</t>
  </si>
  <si>
    <t>7.3. Vyzvané přednášky</t>
  </si>
  <si>
    <t>5.1. Přímá výuka</t>
  </si>
  <si>
    <t>5.2. Další pedagogická činnost</t>
  </si>
  <si>
    <t>Školitel doktoranda, který obhájil disertační práci v DSP</t>
  </si>
  <si>
    <t>Konzultant doktoranda, který obhájil disertační práci v DSP</t>
  </si>
  <si>
    <t>Vedoucí katedry, ředitel ústavu</t>
  </si>
  <si>
    <t>0,8 HB / dipl. práce</t>
  </si>
  <si>
    <t>0,5 HB / bakal. práce</t>
  </si>
  <si>
    <t>Vedení obhájené diplomové práce</t>
  </si>
  <si>
    <t>Vedení obhájené bakalářské práce</t>
  </si>
  <si>
    <t>Vedení stážisty se závěrečnou prací popřípadě studenta IAESTE</t>
  </si>
  <si>
    <t>Konzultant doktoranda, který úspěšně složil SDZ</t>
  </si>
  <si>
    <t>Školitel doktoranda, který úspěšně složil SDZ</t>
  </si>
  <si>
    <t>Člen vědecké rady fakulty / univerzity, člen správní rady VŠ</t>
  </si>
  <si>
    <t>Předseda/člen Oborové rady doktorského studijního programu</t>
  </si>
  <si>
    <t>Předseda/člen Rady studijního Bc., Mgr. programu</t>
  </si>
  <si>
    <t>Předseda/člen mezinárodní vědecké nebo odborné komise, grantové komise, technicko- správní rady nebo dozorčí rady</t>
  </si>
  <si>
    <t>Předseda/člen redakční rady jiného mezinárodního vědecko-výzkumného časopisu neindexovaného v databázi WoS nebo SCOPUS</t>
  </si>
  <si>
    <t>2 HB (1 HB) / akce</t>
  </si>
  <si>
    <t>Předseda/člen organizačního nebo programového výboru národního a jiného kongresu, sympozia nebo vědecké konference</t>
  </si>
  <si>
    <t>2 HB (1 HB) / komise</t>
  </si>
  <si>
    <t>Předseda/člen habilitační komise nebo komise ke jmenování profesorem</t>
  </si>
  <si>
    <t>Předseda/člen komise pro obhajobu disertační práce v DSP</t>
  </si>
  <si>
    <t>1 HB (0,5 HB) / zkouška</t>
  </si>
  <si>
    <t>Předseda/člen komise pro Státní zkoušku v DSP</t>
  </si>
  <si>
    <t>3 HB (2 HB) / posudek</t>
  </si>
  <si>
    <t>1 HB / posudek</t>
  </si>
  <si>
    <t>2 HB / posudek</t>
  </si>
  <si>
    <t>Doložený oponentský posudek ostatních grantových přihlášek, znalecký posudek vědecko-výzkumného výsledku, expertízy</t>
  </si>
  <si>
    <t>Doložený recenzní posudek článku ve vědeckém nebo odborném časopise indexovaném v databázích WoS, SCOPUS nebo IEEE</t>
  </si>
  <si>
    <t>Doložený recenzní posudek článků v ostatních vědeckých a odborných časopisech</t>
  </si>
  <si>
    <t>0,5 HB / posudek</t>
  </si>
  <si>
    <t>Doložený recenzní posudek článků ve sbornících z konference, které jsou indexovány v databázi WoS nebo SCOPUS</t>
  </si>
  <si>
    <t>3 HB / přednáška</t>
  </si>
  <si>
    <t>1 HB / přednáška</t>
  </si>
  <si>
    <t>Vyzvaná odborná přednáška na národním nebo jiném kongresu, sympoziu, workshopu nebo konferenci</t>
  </si>
  <si>
    <t>Vyzvaná pedagogická přednáška na jiné VŠ</t>
  </si>
  <si>
    <t>Předseda/člen redakční rady mezinárodního vědecko-výzkumného časopisu indexovaného v databázi WoS nebo SCOPUS</t>
  </si>
  <si>
    <t>1 HB / autorský arch</t>
  </si>
  <si>
    <t>Učební texty (monografie nebo skripta, přiděleno ISBN)</t>
  </si>
  <si>
    <t>0,5 HB / autorský arch</t>
  </si>
  <si>
    <t>Studijní opora (souvislý text bez přiděleného ISBN)</t>
  </si>
  <si>
    <t>Ostatní významná studijní opora - výukový software, laboratorní úloha, multimediální pomůcka, výukový film</t>
  </si>
  <si>
    <t>Zavedení nového předmětu</t>
  </si>
  <si>
    <t>Vybudování odborné laboratoře</t>
  </si>
  <si>
    <t>10 HB / významné ocenění</t>
  </si>
  <si>
    <t>5 HB / významné ocenění</t>
  </si>
  <si>
    <t>Získané významné ocenění v zahraničí</t>
  </si>
  <si>
    <t>Získané významné ocenění v tuzemsku</t>
  </si>
  <si>
    <t>10 HB / projekt</t>
  </si>
  <si>
    <t>5 HB / projekt</t>
  </si>
  <si>
    <t>6 HB / článek</t>
  </si>
  <si>
    <t>3 HB / článek</t>
  </si>
  <si>
    <t>Články v ostatních vědeckých a odborných časopisech, které nejsou indexovány v databázi WoS ani SCOPUS – ostatní jazyky</t>
  </si>
  <si>
    <t>2 HB / článek</t>
  </si>
  <si>
    <t>Článek ve sborníku evidovaného v databázi WoS nebo databázi SCOPUS</t>
  </si>
  <si>
    <t>1 HB / článek</t>
  </si>
  <si>
    <t>0,5 HB / přednáška</t>
  </si>
  <si>
    <t>Přednáška na odborných akcích, které nejsou doloženy sborníkem, ale pouze programem</t>
  </si>
  <si>
    <t>2 HB / výsledek</t>
  </si>
  <si>
    <t>8 HB / autorský arch</t>
  </si>
  <si>
    <t>Odborná kniha  - ostatní jazyky</t>
  </si>
  <si>
    <t>Kapitola v odborné knize - ostatní jazyky</t>
  </si>
  <si>
    <t>Kvartil (decil)</t>
  </si>
  <si>
    <t>Licencovaný - 200 HB, Udělený - 50 HB</t>
  </si>
  <si>
    <r>
      <t>Licence</t>
    </r>
    <r>
      <rPr>
        <i/>
        <vertAlign val="superscript"/>
        <sz val="12"/>
        <color rgb="FF000000"/>
        <rFont val="Arial"/>
        <family val="2"/>
      </rPr>
      <t xml:space="preserve">
</t>
    </r>
    <r>
      <rPr>
        <i/>
        <sz val="12"/>
        <color rgb="FF000000"/>
        <rFont val="Arial"/>
        <family val="2"/>
      </rPr>
      <t>A / N</t>
    </r>
  </si>
  <si>
    <t>Licencovaný - 500 HB, Udělený - 200 HB</t>
  </si>
  <si>
    <t xml:space="preserve">3 HB / tým </t>
  </si>
  <si>
    <t>Název týmu, který vedl uchazeč v rámci vědecko-výzkumné aktivity.</t>
  </si>
  <si>
    <t>Počet týmů</t>
  </si>
  <si>
    <t>15 HB / projekt</t>
  </si>
  <si>
    <t>Studijní opora předmětu ve formě prezentací (kompletní prezentace pro výuku v daném předmětu s minimálním celkovým počtem 200 snímků)</t>
  </si>
  <si>
    <t>Název předmětu pro který jsou prezentace určeny</t>
  </si>
  <si>
    <t>4 HB / opora</t>
  </si>
  <si>
    <t>15 HB / autorský arch</t>
  </si>
  <si>
    <t>Doporučený minimální požadavek pro habilitační řízení</t>
  </si>
  <si>
    <t>Doporučený minimální požadavek pro řízení ke jmenování profesorem</t>
  </si>
  <si>
    <t>20 HB / výsledek</t>
  </si>
  <si>
    <t>Článek ve sborníku v ostatních jazycích (ostatní konference)</t>
  </si>
  <si>
    <t>Název nepublikačního výsledku a popis</t>
  </si>
  <si>
    <t>10 HB / výsledek</t>
  </si>
  <si>
    <t>100 HB / projekt</t>
  </si>
  <si>
    <t>50 HB / projekt</t>
  </si>
  <si>
    <t>20 HB / projekt</t>
  </si>
  <si>
    <t>25 HB / projekt</t>
  </si>
  <si>
    <t>Citace článku v časopise (monografii), který citoval výše uvedenou práci uchazeče</t>
  </si>
  <si>
    <t>Úplná citace práce uchazeče, která byla citována (s uvedením mentálního podílů uchazeče)</t>
  </si>
  <si>
    <t>Citace konferenčního článku, který citoval výše uvedenou práci uchazeče</t>
  </si>
  <si>
    <t>Licencovaný - 30 HB,    Udělený - 10 HB</t>
  </si>
  <si>
    <t xml:space="preserve">   D1 - 120 HB,    Q1 - 100 HB,    Q2 - 65 HB,    Q3 - 40 HB,    Q4 - 20 HB</t>
  </si>
  <si>
    <t xml:space="preserve">    D1 - 100 HB,    Q1 - 80 HB,    Q2 - 50 HB,    Q3 - 25 HB,    Q4 - 15 HB</t>
  </si>
  <si>
    <t>KVANTIFIKOVANÁ (AUTOEVALUAČNÍ) KRITÉRIA 
pro habilitační řízení / řízení ke jmenování profesorem</t>
  </si>
  <si>
    <r>
      <t xml:space="preserve">Mentální podíl
</t>
    </r>
    <r>
      <rPr>
        <b/>
        <sz val="8"/>
        <color rgb="FF000000"/>
        <rFont val="Arial"/>
        <family val="2"/>
      </rPr>
      <t>POZN. Č.1</t>
    </r>
  </si>
  <si>
    <t>1)</t>
  </si>
  <si>
    <r>
      <rPr>
        <b/>
        <sz val="12"/>
        <rFont val="Arial"/>
        <family val="2"/>
      </rPr>
      <t xml:space="preserve">Databáze WoS:
</t>
    </r>
    <r>
      <rPr>
        <sz val="12"/>
        <rFont val="Arial"/>
        <family val="2"/>
      </rPr>
      <t>Uveďte umístění časopisu (kvartilu časopisu resp. decilu) v dané oborové kategorii (WOS category). 
Kvartil (Q1,Q2,Q3,Q4) popřípadě první decil (D1) odráží pořadí časopisu v dané oborové kategorii dle hodnoty impact faktoru (IF), který je určen podle Journal Citation Reports (https://jcr.incites.thomsonreuters.com). Je používána hodnota IF platná k roku uplatnění výsledku. 
V případě, kdy bude časopis zařazen do více oborových kategorií, bere se v úvahu nejlepší umístění. 
Umístění v prvním decilu znamená, že časopis se řadí hodnotou IF mezi 10% nejlepších časopisů v dané oborové kategorii.
Umístění v Q1 znamená, že časopis se řadí hodnotou IF mezi 25% nejlepších časopisů v dané oborové kategorii.</t>
    </r>
  </si>
  <si>
    <r>
      <rPr>
        <b/>
        <sz val="12"/>
        <rFont val="Arial"/>
        <family val="2"/>
      </rPr>
      <t xml:space="preserve">Databáze SCOPUS:
</t>
    </r>
    <r>
      <rPr>
        <sz val="12"/>
        <rFont val="Arial"/>
        <family val="2"/>
      </rPr>
      <t>Uveďte umístění časopisu (kvartil časopisu resp. decil) v dané oborové kategorii (subject category). 
Kvartil (Q1,Q2,Q3,Q4) popřípadě první decil (D1) odráží pořadí časopisu v dané oborové kategorii podle SJR indexu, který je určen podle SCImago Journal &amp; Country Rank (http://www.scimagojr.com/). Je používána hodnota SJR indexu platná k roku uplatnění výsledku. 
V případě, kdy bude časopis zařazen do více oborových kategorií, bere se v úvahu nejlepší umístění. 
Umístění v prvním decilu znamená, že časopis se řadí hodnotou SJR indexu mezi 10% nejlepších časopisů v dané oborové kategorii.
Umístění v Q1 znamená, že časopis se řadí hodnotou SJR indexu mezi 25% nejlepších časopisů v dané oborové kategorii.</t>
    </r>
  </si>
  <si>
    <r>
      <t xml:space="preserve">Pojmem </t>
    </r>
    <r>
      <rPr>
        <b/>
        <i/>
        <sz val="12"/>
        <rFont val="Arial"/>
        <family val="2"/>
      </rPr>
      <t>"Mentální podíl"</t>
    </r>
    <r>
      <rPr>
        <sz val="12"/>
        <rFont val="Arial"/>
        <family val="2"/>
      </rPr>
      <t xml:space="preserve"> se rozumí mentální podíl uchazeče na vzniku publikačního, aplikovaného, pedagogického nebo jiného vědecko-výzkumného výsledku. Uvádí se desetinné číslo z intervalu (0,1).</t>
    </r>
  </si>
  <si>
    <t>2)</t>
  </si>
  <si>
    <r>
      <rPr>
        <b/>
        <i/>
        <sz val="12"/>
        <rFont val="Arial"/>
        <family val="2"/>
      </rPr>
      <t>Světovým jazykem</t>
    </r>
    <r>
      <rPr>
        <sz val="12"/>
        <rFont val="Arial"/>
        <family val="2"/>
      </rPr>
      <t xml:space="preserve"> se rozumí angličtina, čínština, francouzština, němčina, ruština a španělština</t>
    </r>
  </si>
  <si>
    <t>3)</t>
  </si>
  <si>
    <r>
      <t xml:space="preserve">Kvartil (decil) </t>
    </r>
    <r>
      <rPr>
        <sz val="12"/>
        <rFont val="Arial"/>
        <family val="2"/>
      </rPr>
      <t>- vyplňte hodnotu Q1, Q2, Q3, Q4 nebo D1</t>
    </r>
  </si>
  <si>
    <t>4)</t>
  </si>
  <si>
    <t>5)</t>
  </si>
  <si>
    <r>
      <t xml:space="preserve">Za </t>
    </r>
    <r>
      <rPr>
        <b/>
        <i/>
        <sz val="12"/>
        <rFont val="Arial"/>
        <family val="2"/>
      </rPr>
      <t xml:space="preserve">mezinárodní konferenci </t>
    </r>
    <r>
      <rPr>
        <sz val="12"/>
        <rFont val="Arial"/>
        <family val="2"/>
      </rPr>
      <t>je pro tyto účely považovaná konference s více než 60% příspěvků ve sborníku autorů z jiných zemí než ČR a SR</t>
    </r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</si>
  <si>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</si>
  <si>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</si>
  <si>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</si>
  <si>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</si>
  <si>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</si>
  <si>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</si>
  <si>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</si>
  <si>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</si>
  <si>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</si>
  <si>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</si>
  <si>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Odborná kniha – světový jazyk (POZN. č.2)</t>
  </si>
  <si>
    <t>Kapitola v odborné knize – světový jazyk (POZN. č.2)</t>
  </si>
  <si>
    <t>Článek v impaktovaném časopise (indexovaný v databázi WoS) (POZN. č.3)</t>
  </si>
  <si>
    <t>Článek v recenzovaném časopise indexovaném v databázi SCOPUS (POZN. č.3)</t>
  </si>
  <si>
    <t>Český nebo jiný národní patent (mimo USA a Japonska) (POZN. č.4)</t>
  </si>
  <si>
    <t>Evropský nebo mezinárodní patent, patent v  USA a Japonsku (POZN. č.4)</t>
  </si>
  <si>
    <t>Užitný vzor nebo průmyslový vzor (POZN. č.4)</t>
  </si>
  <si>
    <r>
      <t xml:space="preserve">Počet AA
</t>
    </r>
    <r>
      <rPr>
        <b/>
        <i/>
        <sz val="8"/>
        <color rgb="FF000000"/>
        <rFont val="Arial"/>
        <family val="2"/>
      </rPr>
      <t>(POZN. č.5)</t>
    </r>
  </si>
  <si>
    <t>Poloprovoz, ověřená technologie, prototyp (POZN. č.6)</t>
  </si>
  <si>
    <t>Ostatní nepublikační výsledky (POZN. č.6)  - funkční vzorek, metodika, software, specializovaná mapa, specializovaná databáze, výsledky jsou prokazatelně využívány v praxi (licencovány, doloženo smlouvou, prohlášením uživatele apod.)</t>
  </si>
  <si>
    <r>
      <t>Články v ostatních vědeckých a odborných časopisech, které nejsou indexovány v databázi WoS ani SCOPUS – světový jazyk</t>
    </r>
    <r>
      <rPr>
        <b/>
        <i/>
        <sz val="12"/>
        <color rgb="FF000000"/>
        <rFont val="Arial"/>
        <family val="2"/>
      </rPr>
      <t xml:space="preserve"> (POZN č.2)</t>
    </r>
  </si>
  <si>
    <t>Článek ve sborníku z mezinárodní konference (POZN č.7) , který není evidován v databázi WoS ani v databázi SCOPUS (ve světovém jazyce (POZN. Č.2))</t>
  </si>
  <si>
    <r>
      <t>Ostatní nepublikační výsledky (POZN. č.6)</t>
    </r>
    <r>
      <rPr>
        <b/>
        <i/>
        <sz val="12"/>
        <color theme="1"/>
        <rFont val="Arial"/>
        <family val="2"/>
      </rPr>
      <t xml:space="preserve"> - funkční vzorek, metodika, software, specializovaná mapa, specializovaná databáze</t>
    </r>
    <r>
      <rPr>
        <b/>
        <i/>
        <sz val="12"/>
        <color indexed="8"/>
        <rFont val="Arial"/>
        <family val="2"/>
      </rPr>
      <t>, výsledky nejsou doposud využívány v praxi (nejsou licencovány)</t>
    </r>
  </si>
  <si>
    <r>
      <t>Hlavní řešitel mezinárodního vědecko-výzkumného</t>
    </r>
    <r>
      <rPr>
        <b/>
        <i/>
        <vertAlign val="superscript"/>
        <sz val="12"/>
        <color rgb="FF000000"/>
        <rFont val="Arial"/>
        <family val="2"/>
      </rPr>
      <t xml:space="preserve"> </t>
    </r>
    <r>
      <rPr>
        <b/>
        <i/>
        <sz val="12"/>
        <color indexed="8"/>
        <rFont val="Arial"/>
        <family val="2"/>
      </rPr>
      <t>projektu (POZN č.8, 9)</t>
    </r>
  </si>
  <si>
    <r>
      <t>Hlavní řešitel národního vědecko-výzkumného</t>
    </r>
    <r>
      <rPr>
        <b/>
        <i/>
        <vertAlign val="superscript"/>
        <sz val="12"/>
        <color rgb="FF000000"/>
        <rFont val="Arial"/>
        <family val="2"/>
      </rPr>
      <t xml:space="preserve"> </t>
    </r>
    <r>
      <rPr>
        <b/>
        <i/>
        <sz val="12"/>
        <color indexed="8"/>
        <rFont val="Arial"/>
        <family val="2"/>
      </rPr>
      <t>projektu (POZN č.8, 9)</t>
    </r>
  </si>
  <si>
    <r>
      <t>Odpovědný řešitel na dané součásti národního vědecko-výzkumného</t>
    </r>
    <r>
      <rPr>
        <b/>
        <i/>
        <vertAlign val="superscript"/>
        <sz val="12"/>
        <color rgb="FF000000"/>
        <rFont val="Arial"/>
        <family val="2"/>
      </rPr>
      <t xml:space="preserve"> </t>
    </r>
    <r>
      <rPr>
        <b/>
        <i/>
        <sz val="12"/>
        <color indexed="8"/>
        <rFont val="Arial"/>
        <family val="2"/>
      </rPr>
      <t>projektu (POZN č.8, 9)</t>
    </r>
  </si>
  <si>
    <r>
      <t>Člen řešitelského týmu národního vědecko-výzkumného</t>
    </r>
    <r>
      <rPr>
        <b/>
        <i/>
        <vertAlign val="superscript"/>
        <sz val="12"/>
        <color rgb="FF000000"/>
        <rFont val="Arial"/>
        <family val="2"/>
      </rPr>
      <t xml:space="preserve"> </t>
    </r>
    <r>
      <rPr>
        <b/>
        <i/>
        <sz val="12"/>
        <color indexed="8"/>
        <rFont val="Arial"/>
        <family val="2"/>
      </rPr>
      <t>projektu (POZN č.9)</t>
    </r>
  </si>
  <si>
    <r>
      <t>Člen řešitelského týmu mezinárodního vědecko-výzkumného</t>
    </r>
    <r>
      <rPr>
        <b/>
        <i/>
        <vertAlign val="superscript"/>
        <sz val="12"/>
        <color rgb="FF000000"/>
        <rFont val="Arial"/>
        <family val="2"/>
      </rPr>
      <t xml:space="preserve"> </t>
    </r>
    <r>
      <rPr>
        <b/>
        <i/>
        <sz val="12"/>
        <color indexed="8"/>
        <rFont val="Arial"/>
        <family val="2"/>
      </rPr>
      <t>projektu (POZN č.9)</t>
    </r>
  </si>
  <si>
    <t>Odpovědný řešitel na dané součásti jiného mezinárodního projektu (POZN č.8, 10)</t>
  </si>
  <si>
    <t>Člen řešitelského týmu jiného mezinárodního projektu (POZN č.10)</t>
  </si>
  <si>
    <t>Hlavní řešitel jiného národního projektu (POZN č.8, 10)</t>
  </si>
  <si>
    <t>Odpovědný řešitel na dané součásti jiného národního projektu (POZN č.8, 10)</t>
  </si>
  <si>
    <r>
      <t>Člen řešitelského týmu jiného národního</t>
    </r>
    <r>
      <rPr>
        <b/>
        <i/>
        <vertAlign val="superscript"/>
        <sz val="12"/>
        <color rgb="FF000000"/>
        <rFont val="Arial"/>
        <family val="2"/>
      </rPr>
      <t xml:space="preserve"> </t>
    </r>
    <r>
      <rPr>
        <b/>
        <i/>
        <sz val="12"/>
        <color indexed="8"/>
        <rFont val="Arial"/>
        <family val="2"/>
      </rPr>
      <t>projektu (POZN. č.10)</t>
    </r>
  </si>
  <si>
    <t>Citace jakéhokoliv díla uchazeče v zahraničních časopisech a monografiích indexovaných v databázi WoS nebo SCOPUS (POZN. č.11)</t>
  </si>
  <si>
    <t>Citace jakéhokoliv díla uchazeče v konferenčních sbornících indexovaných v databázi WoS a SCOPUS (POZN. č.11)</t>
  </si>
  <si>
    <t>Citace jakéhokoliv díla uchazeče v ostatních časopisech a monografiích (POZN. č.11)</t>
  </si>
  <si>
    <t>Citace jakéhokoliv díla uchazeče v ostatních konferenčních sbornících (POZN. č.11)</t>
  </si>
  <si>
    <r>
      <t xml:space="preserve">Počet AA
</t>
    </r>
    <r>
      <rPr>
        <b/>
        <i/>
        <sz val="8"/>
        <rFont val="Arial"/>
        <family val="2"/>
      </rPr>
      <t>(POZN. č.5)</t>
    </r>
  </si>
  <si>
    <t>Vedení oceněné práce studenta ve STOČ (POZN. č. 13)</t>
  </si>
  <si>
    <t>Vedení výzkumného nebo odborného týmu, který je složen s více než 5 členů</t>
  </si>
  <si>
    <t>Akademický funkcionář fakulty / univerzity  (POZN. č.14)</t>
  </si>
  <si>
    <t>16)</t>
  </si>
  <si>
    <t>Předseda/člen národní vědecké nebo odborné komise, grantové komise, technicko- správní rady nebo dozorčí rady</t>
  </si>
  <si>
    <t>Předseda/člen redakční rady národního odborného časopisu</t>
  </si>
  <si>
    <t>Předseda/člen organizačního nebo programového výboru mezinárodního kongresu, sympozia nebo vědecké konference (POZN. č.7)</t>
  </si>
  <si>
    <t>Oponentský posudek habilitační práce, disertační práce nebo monografie ve světovém/jiném jazyce (POZN. č.2)</t>
  </si>
  <si>
    <t>Počet:</t>
  </si>
  <si>
    <t xml:space="preserve">Mentální podíl:
(vyzvané přednášky) </t>
  </si>
  <si>
    <r>
      <t xml:space="preserve">Vyzvaná odborná přednáška na mezinárodním kongresu, sympoziu, konferenci </t>
    </r>
    <r>
      <rPr>
        <b/>
        <i/>
        <sz val="12"/>
        <color rgb="FF000000"/>
        <rFont val="Arial"/>
        <family val="2"/>
      </rPr>
      <t xml:space="preserve"> (POZN. č.7)</t>
    </r>
  </si>
  <si>
    <t>Oponentský posudek grantové přihlášky mezinárodního / národního vědecko-výzkumného projektu (POZN. č.9)</t>
  </si>
  <si>
    <r>
      <rPr>
        <b/>
        <sz val="12"/>
        <rFont val="Arial"/>
        <family val="2"/>
      </rPr>
      <t xml:space="preserve">Mezinárodní/Národní </t>
    </r>
    <r>
      <rPr>
        <sz val="12"/>
        <rFont val="Arial"/>
        <family val="2"/>
      </rPr>
      <t>- Uveďte</t>
    </r>
    <r>
      <rPr>
        <b/>
        <sz val="12"/>
        <rFont val="Arial"/>
        <family val="2"/>
      </rPr>
      <t xml:space="preserve"> "M"</t>
    </r>
    <r>
      <rPr>
        <sz val="12"/>
        <rFont val="Arial"/>
        <family val="2"/>
      </rPr>
      <t xml:space="preserve"> pokud se jedná o přihlášku mezinárodního projektu, v případě že jde o národní projekt uveďte </t>
    </r>
    <r>
      <rPr>
        <b/>
        <sz val="12"/>
        <rFont val="Arial"/>
        <family val="2"/>
      </rPr>
      <t xml:space="preserve">"N" </t>
    </r>
    <r>
      <rPr>
        <sz val="12"/>
        <rFont val="Arial"/>
        <family val="2"/>
      </rPr>
      <t xml:space="preserve">
</t>
    </r>
  </si>
  <si>
    <t>17)</t>
  </si>
  <si>
    <t>18)</t>
  </si>
  <si>
    <r>
      <t xml:space="preserve">Svět/Jiný
S / J
</t>
    </r>
    <r>
      <rPr>
        <b/>
        <i/>
        <sz val="8"/>
        <rFont val="Arial"/>
        <family val="2"/>
      </rPr>
      <t>(POZN. č.17)</t>
    </r>
  </si>
  <si>
    <r>
      <t xml:space="preserve">Mezin./Nár.
M / N
</t>
    </r>
    <r>
      <rPr>
        <b/>
        <i/>
        <sz val="8"/>
        <rFont val="Arial"/>
        <family val="2"/>
      </rPr>
      <t>(POZN. č.18)</t>
    </r>
  </si>
  <si>
    <r>
      <rPr>
        <sz val="12"/>
        <rFont val="Arial"/>
        <family val="2"/>
      </rPr>
      <t>Jeden</t>
    </r>
    <r>
      <rPr>
        <b/>
        <i/>
        <sz val="12"/>
        <rFont val="Arial"/>
        <family val="2"/>
      </rPr>
      <t xml:space="preserve"> autorský arch</t>
    </r>
    <r>
      <rPr>
        <sz val="12"/>
        <rFont val="Arial"/>
        <family val="2"/>
      </rPr>
      <t xml:space="preserve"> (AA) odpovídá 36000 znakům (20 normostran), u obrázků a grafů odpovídá 1 AA 2300 cm2.</t>
    </r>
  </si>
  <si>
    <t xml:space="preserve">Jedná se o nepublikační výsledky, jejichž podrobná specifikace je uvedena v aktuální Metodice hodnocení výzkumných organizací a programů účelové podpory výzkumu, vývoje a inovací </t>
  </si>
  <si>
    <r>
      <t xml:space="preserve">Pod pojmem </t>
    </r>
    <r>
      <rPr>
        <b/>
        <i/>
        <sz val="12"/>
        <rFont val="Arial"/>
        <family val="2"/>
      </rPr>
      <t>"jiný projekt"</t>
    </r>
    <r>
      <rPr>
        <sz val="12"/>
        <rFont val="Arial"/>
        <family val="2"/>
      </rPr>
      <t xml:space="preserve"> se rozumí projekt, který nemá vědecko-výzkumný (viz pozn. 9). Jedná se především o projekty pedagogického, mobilitního charakteru apod. (např. OPVVV, Centralizované rozvojové projekty). Nejsou započítávány projekty typu IGA, SVOČ, aj.</t>
    </r>
  </si>
  <si>
    <t>Jedná se o výsledky (publikace), které citují jakékoliv dílo uchazeče. Seznam nesmí obsahovat žádné autocitace, přičemž za autocitaci se považuje citace dané práce kterýmkoliv z jejich spoluautorů.</t>
  </si>
  <si>
    <t xml:space="preserve">Oceněnou prací se rozumí práce, která se v soutěži umístila na 1., 2. nebo 3. místě. </t>
  </si>
  <si>
    <t>Mezi akademické funkce patří: rektor, prorektor, děkan, proděkan, člen akademického senátu fakulty/univerzity</t>
  </si>
  <si>
    <t>Započítává se členství v komisi ke Státním závěrečným zkouškám na VŠ, která není v době konání komise hlavním zaměstnavatelem uchazeče. Počítá se členství v dané komisi pro dané zkušební období (nezohledňuje se počet dní konání komise). Pokud se členství ve stejné komisi opakuje i v dalších akademických rocích, započítává se opakovaně.</t>
  </si>
  <si>
    <t>•</t>
  </si>
  <si>
    <r>
      <rPr>
        <b/>
        <i/>
        <sz val="12"/>
        <rFont val="Arial"/>
        <family val="2"/>
      </rPr>
      <t>Hlavní řešitel</t>
    </r>
    <r>
      <rPr>
        <sz val="12"/>
        <rFont val="Arial"/>
        <family val="2"/>
      </rPr>
      <t xml:space="preserve"> - jedná se o řešitele, který zodpovídá za řešení projektu, u kterého se řešitelský tým skládá z více subjektů (fakult, společností, součástí). Hlavní řešitel koordinuje práci všech subjektů. 
</t>
    </r>
    <r>
      <rPr>
        <b/>
        <i/>
        <sz val="12"/>
        <rFont val="Arial"/>
        <family val="2"/>
      </rPr>
      <t>Odpovědný řešitel</t>
    </r>
    <r>
      <rPr>
        <sz val="12"/>
        <rFont val="Arial"/>
        <family val="2"/>
      </rPr>
      <t xml:space="preserve"> - odpovědný řešitel, který zodpovídá za řešení projektu na dané součásti (za danou fakultu, společnost) popřípadě hlavní řešitel projektu, u kterého je příjemcem pouze jediný subjekt (fakulta, společnost)</t>
    </r>
  </si>
  <si>
    <r>
      <rPr>
        <b/>
        <sz val="12"/>
        <rFont val="Arial"/>
        <family val="2"/>
      </rPr>
      <t xml:space="preserve">Předseda/člen </t>
    </r>
    <r>
      <rPr>
        <sz val="12"/>
        <rFont val="Arial"/>
        <family val="2"/>
      </rPr>
      <t>- Uveďte</t>
    </r>
    <r>
      <rPr>
        <b/>
        <sz val="12"/>
        <rFont val="Arial"/>
        <family val="2"/>
      </rPr>
      <t xml:space="preserve"> "P"</t>
    </r>
    <r>
      <rPr>
        <sz val="12"/>
        <rFont val="Arial"/>
        <family val="2"/>
      </rPr>
      <t xml:space="preserve"> pokud jste v uvedené radě (komisi) zastával funkci předsedy, v případě že jste byl pouze členem rady (komise) uveďte </t>
    </r>
    <r>
      <rPr>
        <b/>
        <sz val="12"/>
        <rFont val="Arial"/>
        <family val="2"/>
      </rPr>
      <t xml:space="preserve">"C"  </t>
    </r>
  </si>
  <si>
    <r>
      <rPr>
        <b/>
        <sz val="12"/>
        <rFont val="Arial"/>
        <family val="2"/>
      </rPr>
      <t xml:space="preserve">Světový/Jiný </t>
    </r>
    <r>
      <rPr>
        <sz val="12"/>
        <rFont val="Arial"/>
        <family val="2"/>
      </rPr>
      <t>- Uveďte</t>
    </r>
    <r>
      <rPr>
        <b/>
        <sz val="12"/>
        <rFont val="Arial"/>
        <family val="2"/>
      </rPr>
      <t xml:space="preserve"> "S"</t>
    </r>
    <r>
      <rPr>
        <sz val="12"/>
        <rFont val="Arial"/>
        <family val="2"/>
      </rPr>
      <t xml:space="preserve"> pokud je práce napsaná ve světovém jazyce (viz pozn. č.2) v opačném případě uveďte </t>
    </r>
    <r>
      <rPr>
        <b/>
        <sz val="12"/>
        <rFont val="Arial"/>
        <family val="2"/>
      </rPr>
      <t xml:space="preserve">"C" </t>
    </r>
  </si>
  <si>
    <t>Při nesplnění kvantifikovaných kritérií v některé skupině se hodnotící komise explicitně vyjádří ke kvalitě uchazeče v příslušné oblasti, vyjádření bude projednáno Vědeckou radou FAI.</t>
  </si>
  <si>
    <r>
      <rPr>
        <b/>
        <i/>
        <sz val="12"/>
        <rFont val="Arial"/>
        <family val="2"/>
      </rPr>
      <t>Licence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- Uveďte</t>
    </r>
    <r>
      <rPr>
        <b/>
        <sz val="12"/>
        <rFont val="Arial"/>
        <family val="2"/>
      </rPr>
      <t xml:space="preserve"> "A"</t>
    </r>
    <r>
      <rPr>
        <sz val="12"/>
        <rFont val="Arial"/>
        <family val="2"/>
      </rPr>
      <t xml:space="preserve"> pokud na základě tohoto patentu byla uzavřena smlouva o využití s externím subjektem s licencí, v opačném případě uveďte "</t>
    </r>
    <r>
      <rPr>
        <b/>
        <sz val="12"/>
        <rFont val="Arial"/>
        <family val="2"/>
      </rPr>
      <t>N</t>
    </r>
    <r>
      <rPr>
        <sz val="12"/>
        <rFont val="Arial"/>
        <family val="2"/>
      </rPr>
      <t>"</t>
    </r>
  </si>
  <si>
    <t>Hlavní řešitel jiného mezinárodního projektu (POZN č.8, 10)</t>
  </si>
  <si>
    <t>Předseda/člen komise pro Státní závěrečné zkoušky v bakalářském nebo magisterském studijním programu mimo pracoviště uchazeče (POZN. č.15)</t>
  </si>
  <si>
    <r>
      <t xml:space="preserve">Předs./člen
P / C
</t>
    </r>
    <r>
      <rPr>
        <b/>
        <i/>
        <sz val="8"/>
        <rFont val="Arial"/>
        <family val="2"/>
      </rPr>
      <t>(POZN. č.16)</t>
    </r>
  </si>
  <si>
    <t>Čestné prohlášení uchazeče:</t>
  </si>
  <si>
    <t>Podpis uchazeče:</t>
  </si>
  <si>
    <t>V                                      dne</t>
  </si>
  <si>
    <t>Prohlašuji, že všechny výše uvedené údaje včetně stanovení mého podílu na výsledcích jsou pravdivé.</t>
  </si>
  <si>
    <t>Člen řešitelského týmu projektu smluvního výzkumu (max 20 HB za jednu smlouvu)</t>
  </si>
  <si>
    <t>1 HB / každých 20 tis. Kč</t>
  </si>
  <si>
    <t>Téma smluvního výzkumu, smluvní partner, finanční objem</t>
  </si>
  <si>
    <t>Vědecko-výzkumná stáž v zahraničí</t>
  </si>
  <si>
    <t>3 HB / týden</t>
  </si>
  <si>
    <t>Název zahraničního pracoviště, téma výzkumu, délka stáže</t>
  </si>
  <si>
    <t>Finanční objem</t>
  </si>
  <si>
    <r>
      <t xml:space="preserve">Finanční objem 
</t>
    </r>
    <r>
      <rPr>
        <b/>
        <i/>
        <sz val="10"/>
        <color rgb="FF000000"/>
        <rFont val="Arial"/>
        <family val="2"/>
      </rPr>
      <t>(v tis. Kč)</t>
    </r>
  </si>
  <si>
    <t>Počet týdnů</t>
  </si>
  <si>
    <t>3. Projektové činnosti, stáže a smluvní výzkum</t>
  </si>
  <si>
    <t>3.1. Projektová činnost a stáže v zahraničí</t>
  </si>
  <si>
    <t>3.1. Smluvní výzkum</t>
  </si>
  <si>
    <t>Finanční objem (smluvní výzkum):</t>
  </si>
  <si>
    <r>
      <t>Odpovědný řešitel na dané součásti mezinárodního vědecko-výzkumného</t>
    </r>
    <r>
      <rPr>
        <b/>
        <i/>
        <vertAlign val="superscript"/>
        <sz val="12"/>
        <color rgb="FF000000"/>
        <rFont val="Arial"/>
        <family val="2"/>
      </rPr>
      <t xml:space="preserve"> </t>
    </r>
    <r>
      <rPr>
        <b/>
        <i/>
        <sz val="12"/>
        <color indexed="8"/>
        <rFont val="Arial"/>
        <family val="2"/>
      </rPr>
      <t>projektu 
(POZN č.8, 9)</t>
    </r>
  </si>
  <si>
    <t>Projektové činnosti, stáže a smluvní výzkum 
- CELKOVÉ HODNOCENÍ</t>
  </si>
  <si>
    <r>
      <rPr>
        <b/>
        <i/>
        <sz val="12"/>
        <rFont val="Arial"/>
        <family val="2"/>
      </rPr>
      <t>"Vědecko-výzkumným projektem"</t>
    </r>
    <r>
      <rPr>
        <sz val="12"/>
        <rFont val="Arial"/>
        <family val="2"/>
      </rPr>
      <t xml:space="preserve"> se rozumí projekt, jehož výsledkem jsou výstupy základního, experimentálního nebo aplikovaného výzkumu a jehož poskytovatelem není vysoká škola. Jedná se především o projekty financované grantovými agenturami a ministerstvy. Mezi vědecko-výzkumné projekty nepatří projekty financované z ESF, Centralizované rozvojové projekty, projekty pedagogického charakteru, projekty typu IGA, SVOČ, aj.</t>
    </r>
  </si>
  <si>
    <t>Vedení přednášky v řádném vysokoškolském studiu během celého semestru (POZN. č.12)</t>
  </si>
  <si>
    <t>1 HB / hodina týdně</t>
  </si>
  <si>
    <t>Název předmětu, týdenní hodinová dotace, výčet semestrů, ve kterých byl předmět přednášen</t>
  </si>
  <si>
    <t>Počet hodin</t>
  </si>
  <si>
    <t>Vedení semináře v řádném vysokoškolském studiu během celého semestru (POZN. č.12)</t>
  </si>
  <si>
    <t>Vedení cvičení v řádném vysokoškolském studiu během celého semestru (POZN. č.12)</t>
  </si>
  <si>
    <t>0,25 HB / hodina týdně</t>
  </si>
  <si>
    <t>Počet hodin týdně:</t>
  </si>
  <si>
    <t>0,5 HB / oceněná práce</t>
  </si>
  <si>
    <t>2 HB / rok</t>
  </si>
  <si>
    <t>Akademická funkce, název fakulty / univerzity, výčet funkčních období</t>
  </si>
  <si>
    <t>4 HB (2 HB) / komise</t>
  </si>
  <si>
    <r>
      <t xml:space="preserve">Jedná se o pravidelnou pedagogickopu činnost, konkrétně vedení přednášky, cvičení nebo semináře během celého semestru. Uchazeč uvede název předmětu,  týdenní hodinovou dotaci předmětu a výčet semestrů, ve kterých výuku realizoval. V případě blokové výuky (kombinovaná forma výuky) je hodnota týdenní hodinové dotace získáná poměrem celkové hodinové dotace a standardního počtu týdnů semestru (zaokrouhleno na celé číslo).
</t>
    </r>
    <r>
      <rPr>
        <i/>
        <sz val="12"/>
        <rFont val="Arial"/>
        <family val="2"/>
      </rPr>
      <t xml:space="preserve">Příklad záznamu, který představuje výuku cvičení v předmětu Teorie informatiky, který má týdenní hodinovou dotaci 2 hodiny a uchazeč realizoval výuku v akademickém roku 2008/09 a 2009/10 vždy v letním semestru AR. V záznamu je zohledněno (započítáno) i několikanásobné opakování cvičení v rámci jednoho semestru. "Teorie informatiky (2 hod/týden), (letní 2008/09 - 2x, letní 2009/10 - 3x)". Jde tedy o 10 hodin týdně.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</si>
</sst>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5]d\.\ mmmm\ yyyy;@"/>
  </numFmts>
  <fonts count="46" x14ac:knownFonts="1"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9"/>
      <name val="Arial"/>
      <family val="2"/>
    </font>
    <font>
      <b/>
      <i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indexed="8"/>
      <name val="Arial"/>
      <family val="2"/>
    </font>
    <font>
      <sz val="8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color rgb="FF000000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name val="Times New Roman"/>
      <family val="1"/>
    </font>
    <font>
      <sz val="14"/>
      <color indexed="8"/>
      <name val="Arial"/>
      <family val="2"/>
    </font>
    <font>
      <b/>
      <shadow/>
      <sz val="14"/>
      <name val="Arial"/>
      <family val="2"/>
    </font>
    <font>
      <b/>
      <i/>
      <vertAlign val="superscript"/>
      <sz val="12"/>
      <color rgb="FF000000"/>
      <name val="Arial"/>
      <family val="2"/>
    </font>
    <font>
      <i/>
      <vertAlign val="superscript"/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4"/>
      <color indexed="8"/>
      <name val="Arial"/>
      <family val="2"/>
    </font>
    <font>
      <b/>
      <shadow/>
      <sz val="14"/>
      <name val="Arial"/>
      <family val="2"/>
    </font>
    <font>
      <b/>
      <sz val="10"/>
      <color indexed="8"/>
      <name val="Arial"/>
      <family val="2"/>
    </font>
    <font>
      <b/>
      <i/>
      <sz val="12"/>
      <color rgb="FF000000"/>
      <name val="Arial"/>
      <family val="2"/>
    </font>
    <font>
      <b/>
      <sz val="12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i/>
      <sz val="12"/>
      <color theme="1" tint="0.34998626667073579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8"/>
      <color rgb="FF000000"/>
      <name val="Arial"/>
      <family val="2"/>
    </font>
    <font>
      <b/>
      <sz val="24"/>
      <name val="Arial"/>
      <family val="2"/>
    </font>
    <font>
      <b/>
      <i/>
      <sz val="12"/>
      <color theme="1"/>
      <name val="Arial"/>
      <family val="2"/>
    </font>
    <font>
      <b/>
      <sz val="8"/>
      <color rgb="FF000000"/>
      <name val="Arial"/>
      <family val="2"/>
    </font>
    <font>
      <i/>
      <sz val="12"/>
      <name val="Arial"/>
      <family val="2"/>
    </font>
    <font>
      <sz val="20"/>
      <name val="Arial"/>
      <family val="2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Arial"/>
      <family val="2"/>
      <charset val="238"/>
    </font>
    <font>
      <b/>
      <i/>
      <sz val="10"/>
      <color rgb="FF00000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34"/>
        <bgColor indexed="13"/>
      </patternFill>
    </fill>
    <fill>
      <patternFill patternType="solid">
        <fgColor theme="8" tint="0.39997558519241921"/>
        <bgColor indexed="40"/>
      </patternFill>
    </fill>
    <fill>
      <patternFill patternType="solid">
        <fgColor theme="8" tint="0.39997558519241921"/>
        <bgColor indexed="47"/>
      </patternFill>
    </fill>
    <fill>
      <patternFill patternType="solid">
        <fgColor theme="6" tint="0.39997558519241921"/>
        <bgColor indexed="47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2" tint="-0.249977111117893"/>
        <bgColor indexed="47"/>
      </patternFill>
    </fill>
    <fill>
      <patternFill patternType="solid">
        <fgColor theme="2" tint="-0.249977111117893"/>
        <bgColor indexed="13"/>
      </patternFill>
    </fill>
    <fill>
      <patternFill patternType="solid">
        <fgColor theme="9" tint="0.39997558519241921"/>
        <bgColor indexed="47"/>
      </patternFill>
    </fill>
    <fill>
      <patternFill patternType="solid">
        <fgColor theme="9" tint="0.39997558519241921"/>
        <bgColor indexed="61"/>
      </patternFill>
    </fill>
    <fill>
      <patternFill patternType="solid">
        <fgColor theme="9" tint="0.39997558519241921"/>
        <bgColor indexed="34"/>
      </patternFill>
    </fill>
    <fill>
      <patternFill patternType="solid">
        <fgColor theme="9" tint="0.79998168889431442"/>
        <bgColor indexed="3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39997558519241921"/>
        <bgColor indexed="27"/>
      </patternFill>
    </fill>
    <fill>
      <patternFill patternType="solid">
        <fgColor theme="5" tint="0.59999389629810485"/>
        <bgColor indexed="47"/>
      </patternFill>
    </fill>
    <fill>
      <patternFill patternType="solid">
        <fgColor theme="5" tint="0.59999389629810485"/>
        <bgColor indexed="27"/>
      </patternFill>
    </fill>
    <fill>
      <patternFill patternType="solid">
        <fgColor theme="5" tint="0.79998168889431442"/>
        <bgColor indexed="27"/>
      </patternFill>
    </fill>
    <fill>
      <patternFill patternType="solid">
        <fgColor theme="5" tint="0.59999389629810485"/>
        <bgColor indexed="5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1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7" tint="0.79998168889431442"/>
        <bgColor indexed="31"/>
      </patternFill>
    </fill>
    <fill>
      <patternFill patternType="solid">
        <fgColor theme="5" tint="0.79998168889431442"/>
        <bgColor indexed="31"/>
      </patternFill>
    </fill>
    <fill>
      <patternFill patternType="solid">
        <fgColor theme="6" tint="0.79998168889431442"/>
        <bgColor indexed="31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27"/>
      </patternFill>
    </fill>
    <fill>
      <patternFill patternType="solid">
        <fgColor theme="6" tint="0.79998168889431442"/>
        <bgColor indexed="27"/>
      </patternFill>
    </fill>
    <fill>
      <patternFill patternType="solid">
        <fgColor theme="4" tint="0.59999389629810485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7" tint="0.59999389629810485"/>
        <bgColor indexed="47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47"/>
      </patternFill>
    </fill>
    <fill>
      <patternFill patternType="solid">
        <fgColor theme="9" tint="0.39997558519241921"/>
        <bgColor indexed="27"/>
      </patternFill>
    </fill>
    <fill>
      <patternFill patternType="solid">
        <fgColor theme="2" tint="-0.249977111117893"/>
        <bgColor indexed="27"/>
      </patternFill>
    </fill>
    <fill>
      <patternFill patternType="solid">
        <fgColor theme="8" tint="0.39997558519241921"/>
        <bgColor indexed="27"/>
      </patternFill>
    </fill>
    <fill>
      <patternFill patternType="solid">
        <fgColor theme="5" tint="0.59999389629810485"/>
        <bgColor indexed="64"/>
      </patternFill>
    </fill>
  </fills>
  <borders count="211">
    <border>
      <left/>
      <right/>
      <top/>
      <bottom/>
      <diagonal/>
    </border>
    <border>
      <left style="hair">
        <color indexed="63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3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3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3"/>
      </bottom>
      <diagonal/>
    </border>
    <border>
      <left style="thin">
        <color auto="1"/>
      </left>
      <right style="medium">
        <color auto="1"/>
      </right>
      <top/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medium">
        <color auto="1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indexed="63"/>
      </top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thin">
        <color indexed="8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/>
      <diagonal/>
    </border>
    <border>
      <left/>
      <right style="thin">
        <color auto="1"/>
      </right>
      <top style="thin">
        <color indexed="63"/>
      </top>
      <bottom/>
      <diagonal/>
    </border>
    <border>
      <left style="thin">
        <color auto="1"/>
      </left>
      <right style="medium">
        <color auto="1"/>
      </right>
      <top style="thin">
        <color indexed="63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medium">
        <color indexed="8"/>
      </left>
      <right style="thin">
        <color indexed="8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indexed="63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auto="1"/>
      </left>
      <right style="thin">
        <color indexed="8"/>
      </right>
      <top/>
      <bottom style="thin">
        <color auto="1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8"/>
      </left>
      <right style="thin">
        <color auto="1"/>
      </right>
      <top/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medium">
        <color indexed="8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36">
    <xf numFmtId="0" fontId="0" fillId="0" borderId="0">
      <alignment wrapText="1"/>
    </xf>
    <xf numFmtId="0" fontId="2" fillId="0" borderId="0">
      <alignment horizontal="center" vertical="center" wrapText="1"/>
    </xf>
    <xf numFmtId="0" fontId="16" fillId="0" borderId="0" applyNumberFormat="0" applyFill="0" applyBorder="0" applyAlignment="0" applyProtection="0">
      <alignment wrapText="1"/>
    </xf>
    <xf numFmtId="0" fontId="17" fillId="0" borderId="0" applyNumberFormat="0" applyFill="0" applyBorder="0" applyAlignment="0" applyProtection="0">
      <alignment wrapText="1"/>
    </xf>
    <xf numFmtId="0" fontId="16" fillId="0" borderId="0" applyNumberFormat="0" applyFill="0" applyBorder="0" applyAlignment="0" applyProtection="0">
      <alignment wrapText="1"/>
    </xf>
    <xf numFmtId="0" fontId="17" fillId="0" borderId="0" applyNumberFormat="0" applyFill="0" applyBorder="0" applyAlignment="0" applyProtection="0">
      <alignment wrapText="1"/>
    </xf>
    <xf numFmtId="0" fontId="16" fillId="0" borderId="0" applyNumberFormat="0" applyFill="0" applyBorder="0" applyAlignment="0" applyProtection="0">
      <alignment wrapText="1"/>
    </xf>
    <xf numFmtId="0" fontId="17" fillId="0" borderId="0" applyNumberFormat="0" applyFill="0" applyBorder="0" applyAlignment="0" applyProtection="0">
      <alignment wrapText="1"/>
    </xf>
    <xf numFmtId="0" fontId="16" fillId="0" borderId="0" applyNumberFormat="0" applyFill="0" applyBorder="0" applyAlignment="0" applyProtection="0">
      <alignment wrapText="1"/>
    </xf>
    <xf numFmtId="0" fontId="17" fillId="0" borderId="0" applyNumberFormat="0" applyFill="0" applyBorder="0" applyAlignment="0" applyProtection="0">
      <alignment wrapText="1"/>
    </xf>
    <xf numFmtId="0" fontId="16" fillId="0" borderId="0" applyNumberFormat="0" applyFill="0" applyBorder="0" applyAlignment="0" applyProtection="0">
      <alignment wrapText="1"/>
    </xf>
    <xf numFmtId="0" fontId="17" fillId="0" borderId="0" applyNumberFormat="0" applyFill="0" applyBorder="0" applyAlignment="0" applyProtection="0">
      <alignment wrapText="1"/>
    </xf>
    <xf numFmtId="0" fontId="16" fillId="0" borderId="0" applyNumberFormat="0" applyFill="0" applyBorder="0" applyAlignment="0" applyProtection="0">
      <alignment wrapText="1"/>
    </xf>
    <xf numFmtId="0" fontId="17" fillId="0" borderId="0" applyNumberFormat="0" applyFill="0" applyBorder="0" applyAlignment="0" applyProtection="0">
      <alignment wrapText="1"/>
    </xf>
    <xf numFmtId="0" fontId="16" fillId="0" borderId="0" applyNumberFormat="0" applyFill="0" applyBorder="0" applyAlignment="0" applyProtection="0">
      <alignment wrapText="1"/>
    </xf>
    <xf numFmtId="0" fontId="17" fillId="0" borderId="0" applyNumberFormat="0" applyFill="0" applyBorder="0" applyAlignment="0" applyProtection="0">
      <alignment wrapText="1"/>
    </xf>
    <xf numFmtId="0" fontId="16" fillId="0" borderId="0" applyNumberFormat="0" applyFill="0" applyBorder="0" applyAlignment="0" applyProtection="0">
      <alignment wrapText="1"/>
    </xf>
    <xf numFmtId="0" fontId="17" fillId="0" borderId="0" applyNumberFormat="0" applyFill="0" applyBorder="0" applyAlignment="0" applyProtection="0">
      <alignment wrapText="1"/>
    </xf>
    <xf numFmtId="0" fontId="16" fillId="0" borderId="0" applyNumberFormat="0" applyFill="0" applyBorder="0" applyAlignment="0" applyProtection="0">
      <alignment wrapText="1"/>
    </xf>
    <xf numFmtId="0" fontId="17" fillId="0" borderId="0" applyNumberFormat="0" applyFill="0" applyBorder="0" applyAlignment="0" applyProtection="0">
      <alignment wrapText="1"/>
    </xf>
    <xf numFmtId="0" fontId="16" fillId="0" borderId="0" applyNumberFormat="0" applyFill="0" applyBorder="0" applyAlignment="0" applyProtection="0">
      <alignment wrapText="1"/>
    </xf>
    <xf numFmtId="0" fontId="17" fillId="0" borderId="0" applyNumberFormat="0" applyFill="0" applyBorder="0" applyAlignment="0" applyProtection="0">
      <alignment wrapText="1"/>
    </xf>
    <xf numFmtId="0" fontId="16" fillId="0" borderId="0" applyNumberFormat="0" applyFill="0" applyBorder="0" applyAlignment="0" applyProtection="0">
      <alignment wrapText="1"/>
    </xf>
    <xf numFmtId="0" fontId="17" fillId="0" borderId="0" applyNumberFormat="0" applyFill="0" applyBorder="0" applyAlignment="0" applyProtection="0">
      <alignment wrapText="1"/>
    </xf>
    <xf numFmtId="0" fontId="16" fillId="0" borderId="0" applyNumberFormat="0" applyFill="0" applyBorder="0" applyAlignment="0" applyProtection="0">
      <alignment wrapText="1"/>
    </xf>
    <xf numFmtId="0" fontId="17" fillId="0" borderId="0" applyNumberFormat="0" applyFill="0" applyBorder="0" applyAlignment="0" applyProtection="0">
      <alignment wrapText="1"/>
    </xf>
    <xf numFmtId="0" fontId="16" fillId="0" borderId="0" applyNumberFormat="0" applyFill="0" applyBorder="0" applyAlignment="0" applyProtection="0">
      <alignment wrapText="1"/>
    </xf>
    <xf numFmtId="0" fontId="17" fillId="0" borderId="0" applyNumberFormat="0" applyFill="0" applyBorder="0" applyAlignment="0" applyProtection="0">
      <alignment wrapText="1"/>
    </xf>
    <xf numFmtId="0" fontId="16" fillId="0" borderId="0" applyNumberFormat="0" applyFill="0" applyBorder="0" applyAlignment="0" applyProtection="0">
      <alignment wrapText="1"/>
    </xf>
    <xf numFmtId="0" fontId="17" fillId="0" borderId="0" applyNumberFormat="0" applyFill="0" applyBorder="0" applyAlignment="0" applyProtection="0">
      <alignment wrapText="1"/>
    </xf>
    <xf numFmtId="0" fontId="17" fillId="0" borderId="0" applyNumberFormat="0" applyFill="0" applyBorder="0" applyAlignment="0" applyProtection="0">
      <alignment wrapText="1"/>
    </xf>
    <xf numFmtId="0" fontId="17" fillId="0" borderId="0" applyNumberFormat="0" applyFill="0" applyBorder="0" applyAlignment="0" applyProtection="0">
      <alignment wrapText="1"/>
    </xf>
    <xf numFmtId="0" fontId="17" fillId="0" borderId="0" applyNumberFormat="0" applyFill="0" applyBorder="0" applyAlignment="0" applyProtection="0">
      <alignment wrapText="1"/>
    </xf>
    <xf numFmtId="0" fontId="17" fillId="0" borderId="0" applyNumberFormat="0" applyFill="0" applyBorder="0" applyAlignment="0" applyProtection="0">
      <alignment wrapText="1"/>
    </xf>
    <xf numFmtId="0" fontId="17" fillId="0" borderId="0" applyNumberFormat="0" applyFill="0" applyBorder="0" applyAlignment="0" applyProtection="0">
      <alignment wrapText="1"/>
    </xf>
    <xf numFmtId="0" fontId="17" fillId="0" borderId="0" applyNumberFormat="0" applyFill="0" applyBorder="0" applyAlignment="0" applyProtection="0">
      <alignment wrapText="1"/>
    </xf>
  </cellStyleXfs>
  <cellXfs count="659">
    <xf numFmtId="0" fontId="0" fillId="0" borderId="0" xfId="0">
      <alignment wrapText="1"/>
    </xf>
    <xf numFmtId="0" fontId="0" fillId="0" borderId="1" xfId="0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0" xfId="0" applyFont="1" applyAlignment="1" applyProtection="1">
      <alignment wrapText="1"/>
    </xf>
    <xf numFmtId="0" fontId="8" fillId="0" borderId="0" xfId="0" applyFont="1" applyBorder="1" applyAlignment="1" applyProtection="1">
      <alignment horizontal="left" vertical="top" wrapText="1" indent="2"/>
    </xf>
    <xf numFmtId="0" fontId="5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top" wrapText="1"/>
    </xf>
    <xf numFmtId="0" fontId="8" fillId="0" borderId="7" xfId="0" applyFont="1" applyBorder="1" applyAlignment="1" applyProtection="1">
      <alignment vertical="top" wrapText="1"/>
      <protection locked="0"/>
    </xf>
    <xf numFmtId="0" fontId="0" fillId="0" borderId="0" xfId="0" applyAlignment="1">
      <alignment vertical="center" wrapText="1"/>
    </xf>
    <xf numFmtId="0" fontId="14" fillId="0" borderId="23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wrapText="1"/>
    </xf>
    <xf numFmtId="0" fontId="20" fillId="0" borderId="0" xfId="0" applyFont="1" applyAlignment="1" applyProtection="1">
      <alignment wrapText="1"/>
    </xf>
    <xf numFmtId="0" fontId="8" fillId="13" borderId="27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20" fillId="0" borderId="0" xfId="0" applyFont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vertical="center" wrapText="1"/>
      <protection locked="0"/>
    </xf>
    <xf numFmtId="0" fontId="18" fillId="0" borderId="45" xfId="0" applyFont="1" applyFill="1" applyBorder="1" applyAlignment="1" applyProtection="1">
      <alignment vertical="center" wrapText="1"/>
      <protection locked="0"/>
    </xf>
    <xf numFmtId="0" fontId="14" fillId="0" borderId="32" xfId="0" applyFont="1" applyBorder="1" applyAlignment="1" applyProtection="1">
      <alignment vertical="center" wrapText="1"/>
      <protection locked="0"/>
    </xf>
    <xf numFmtId="0" fontId="8" fillId="0" borderId="32" xfId="0" applyFont="1" applyBorder="1" applyAlignment="1" applyProtection="1">
      <alignment vertical="top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vertical="top" wrapText="1"/>
      <protection locked="0"/>
    </xf>
    <xf numFmtId="0" fontId="8" fillId="0" borderId="62" xfId="0" applyFont="1" applyBorder="1" applyAlignment="1" applyProtection="1">
      <alignment horizontal="center" vertical="top" wrapText="1"/>
      <protection locked="0"/>
    </xf>
    <xf numFmtId="0" fontId="8" fillId="0" borderId="63" xfId="0" applyFont="1" applyBorder="1" applyAlignment="1" applyProtection="1">
      <alignment horizontal="center" vertical="top" wrapText="1"/>
      <protection locked="0"/>
    </xf>
    <xf numFmtId="0" fontId="8" fillId="0" borderId="55" xfId="0" applyFont="1" applyBorder="1" applyAlignment="1" applyProtection="1">
      <alignment horizontal="center" vertical="top" wrapText="1"/>
      <protection locked="0"/>
    </xf>
    <xf numFmtId="14" fontId="4" fillId="0" borderId="0" xfId="0" applyNumberFormat="1" applyFont="1" applyBorder="1" applyAlignment="1" applyProtection="1">
      <alignment wrapText="1"/>
    </xf>
    <xf numFmtId="0" fontId="19" fillId="5" borderId="64" xfId="0" applyFont="1" applyFill="1" applyBorder="1" applyAlignment="1" applyProtection="1">
      <alignment vertical="center" wrapText="1"/>
    </xf>
    <xf numFmtId="0" fontId="29" fillId="5" borderId="67" xfId="0" applyFont="1" applyFill="1" applyBorder="1" applyAlignment="1" applyProtection="1">
      <alignment horizontal="center" vertical="center" wrapText="1"/>
    </xf>
    <xf numFmtId="0" fontId="29" fillId="5" borderId="68" xfId="0" applyFont="1" applyFill="1" applyBorder="1" applyAlignment="1" applyProtection="1">
      <alignment horizontal="center" vertical="center" wrapText="1"/>
    </xf>
    <xf numFmtId="0" fontId="29" fillId="5" borderId="69" xfId="0" applyFont="1" applyFill="1" applyBorder="1" applyAlignment="1" applyProtection="1">
      <alignment horizontal="center" vertical="center" wrapText="1"/>
    </xf>
    <xf numFmtId="0" fontId="29" fillId="17" borderId="67" xfId="0" applyFont="1" applyFill="1" applyBorder="1" applyAlignment="1" applyProtection="1">
      <alignment horizontal="center" vertical="center" wrapText="1"/>
    </xf>
    <xf numFmtId="0" fontId="29" fillId="17" borderId="68" xfId="0" applyFont="1" applyFill="1" applyBorder="1" applyAlignment="1" applyProtection="1">
      <alignment horizontal="center" vertical="center" wrapText="1"/>
    </xf>
    <xf numFmtId="0" fontId="29" fillId="17" borderId="69" xfId="0" applyFont="1" applyFill="1" applyBorder="1" applyAlignment="1" applyProtection="1">
      <alignment horizontal="center" vertical="center" wrapText="1"/>
    </xf>
    <xf numFmtId="0" fontId="8" fillId="19" borderId="66" xfId="0" applyFont="1" applyFill="1" applyBorder="1" applyAlignment="1" applyProtection="1">
      <alignment vertical="center" wrapText="1"/>
    </xf>
    <xf numFmtId="0" fontId="8" fillId="19" borderId="70" xfId="0" applyFont="1" applyFill="1" applyBorder="1" applyAlignment="1" applyProtection="1">
      <alignment horizontal="center" vertical="center" wrapText="1"/>
    </xf>
    <xf numFmtId="0" fontId="8" fillId="13" borderId="65" xfId="0" applyFont="1" applyFill="1" applyBorder="1" applyAlignment="1" applyProtection="1">
      <alignment horizontal="center" vertical="center" wrapText="1"/>
    </xf>
    <xf numFmtId="0" fontId="8" fillId="13" borderId="66" xfId="0" applyFont="1" applyFill="1" applyBorder="1" applyAlignment="1" applyProtection="1">
      <alignment vertical="center" wrapText="1"/>
    </xf>
    <xf numFmtId="0" fontId="8" fillId="13" borderId="82" xfId="0" applyFont="1" applyFill="1" applyBorder="1" applyAlignment="1" applyProtection="1">
      <alignment horizontal="center" vertical="center" wrapText="1"/>
    </xf>
    <xf numFmtId="0" fontId="8" fillId="13" borderId="26" xfId="0" applyFont="1" applyFill="1" applyBorder="1" applyAlignment="1" applyProtection="1">
      <alignment horizontal="center" vertical="center" wrapText="1"/>
    </xf>
    <xf numFmtId="0" fontId="29" fillId="10" borderId="68" xfId="0" applyFont="1" applyFill="1" applyBorder="1" applyAlignment="1" applyProtection="1">
      <alignment horizontal="center" vertical="center" wrapText="1"/>
    </xf>
    <xf numFmtId="0" fontId="3" fillId="10" borderId="69" xfId="0" applyFont="1" applyFill="1" applyBorder="1" applyAlignment="1" applyProtection="1">
      <alignment horizontal="center" vertical="center" wrapText="1"/>
    </xf>
    <xf numFmtId="0" fontId="29" fillId="10" borderId="76" xfId="0" applyFont="1" applyFill="1" applyBorder="1" applyAlignment="1" applyProtection="1">
      <alignment horizontal="center" vertical="center" wrapText="1"/>
    </xf>
    <xf numFmtId="0" fontId="8" fillId="12" borderId="82" xfId="0" applyFont="1" applyFill="1" applyBorder="1" applyAlignment="1" applyProtection="1">
      <alignment horizontal="center" vertical="center" wrapText="1"/>
    </xf>
    <xf numFmtId="0" fontId="8" fillId="12" borderId="77" xfId="0" applyFont="1" applyFill="1" applyBorder="1" applyAlignment="1" applyProtection="1">
      <alignment horizontal="center" vertical="center" wrapText="1"/>
    </xf>
    <xf numFmtId="0" fontId="8" fillId="12" borderId="80" xfId="0" applyFont="1" applyFill="1" applyBorder="1" applyAlignment="1" applyProtection="1">
      <alignment horizontal="center" vertical="center" wrapText="1"/>
    </xf>
    <xf numFmtId="0" fontId="8" fillId="12" borderId="91" xfId="0" applyFont="1" applyFill="1" applyBorder="1" applyAlignment="1" applyProtection="1">
      <alignment vertical="center" wrapText="1"/>
    </xf>
    <xf numFmtId="0" fontId="8" fillId="12" borderId="78" xfId="0" applyFont="1" applyFill="1" applyBorder="1" applyAlignment="1" applyProtection="1">
      <alignment vertical="center" wrapText="1"/>
    </xf>
    <xf numFmtId="0" fontId="8" fillId="12" borderId="65" xfId="0" applyFont="1" applyFill="1" applyBorder="1" applyAlignment="1" applyProtection="1">
      <alignment horizontal="center" vertical="center" wrapText="1"/>
    </xf>
    <xf numFmtId="0" fontId="8" fillId="13" borderId="79" xfId="0" applyFont="1" applyFill="1" applyBorder="1" applyAlignment="1" applyProtection="1">
      <alignment vertical="center" wrapText="1"/>
    </xf>
    <xf numFmtId="0" fontId="8" fillId="13" borderId="80" xfId="0" applyFont="1" applyFill="1" applyBorder="1" applyAlignment="1" applyProtection="1">
      <alignment horizontal="center" vertical="center" wrapText="1"/>
    </xf>
    <xf numFmtId="0" fontId="8" fillId="12" borderId="79" xfId="0" applyFont="1" applyFill="1" applyBorder="1" applyAlignment="1" applyProtection="1">
      <alignment vertical="center" wrapText="1"/>
    </xf>
    <xf numFmtId="0" fontId="8" fillId="19" borderId="91" xfId="0" applyFont="1" applyFill="1" applyBorder="1" applyAlignment="1" applyProtection="1">
      <alignment vertical="center" wrapText="1"/>
    </xf>
    <xf numFmtId="0" fontId="8" fillId="19" borderId="97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wrapText="1"/>
    </xf>
    <xf numFmtId="0" fontId="14" fillId="0" borderId="7" xfId="0" applyFont="1" applyBorder="1" applyAlignment="1" applyProtection="1">
      <alignment vertical="top" wrapText="1"/>
      <protection locked="0"/>
    </xf>
    <xf numFmtId="0" fontId="14" fillId="0" borderId="56" xfId="0" applyFont="1" applyBorder="1" applyAlignment="1" applyProtection="1">
      <alignment vertical="top" wrapText="1"/>
      <protection locked="0"/>
    </xf>
    <xf numFmtId="0" fontId="29" fillId="22" borderId="76" xfId="0" applyFont="1" applyFill="1" applyBorder="1" applyAlignment="1" applyProtection="1">
      <alignment horizontal="center" vertical="center" wrapText="1"/>
    </xf>
    <xf numFmtId="0" fontId="29" fillId="22" borderId="68" xfId="0" applyFont="1" applyFill="1" applyBorder="1" applyAlignment="1" applyProtection="1">
      <alignment horizontal="center" vertical="center" wrapText="1"/>
    </xf>
    <xf numFmtId="0" fontId="3" fillId="22" borderId="69" xfId="0" applyFont="1" applyFill="1" applyBorder="1" applyAlignment="1" applyProtection="1">
      <alignment horizontal="center" vertical="center" wrapText="1"/>
    </xf>
    <xf numFmtId="0" fontId="8" fillId="23" borderId="77" xfId="0" applyFont="1" applyFill="1" applyBorder="1" applyAlignment="1" applyProtection="1">
      <alignment horizontal="center" vertical="center" wrapText="1"/>
    </xf>
    <xf numFmtId="0" fontId="8" fillId="23" borderId="99" xfId="0" applyFont="1" applyFill="1" applyBorder="1" applyAlignment="1" applyProtection="1">
      <alignment horizontal="center" vertical="center" wrapText="1"/>
    </xf>
    <xf numFmtId="0" fontId="8" fillId="23" borderId="79" xfId="0" applyFont="1" applyFill="1" applyBorder="1" applyAlignment="1" applyProtection="1">
      <alignment vertical="center" wrapText="1"/>
    </xf>
    <xf numFmtId="0" fontId="8" fillId="23" borderId="100" xfId="0" applyFont="1" applyFill="1" applyBorder="1" applyAlignment="1" applyProtection="1">
      <alignment vertical="center" wrapText="1"/>
    </xf>
    <xf numFmtId="0" fontId="8" fillId="23" borderId="91" xfId="0" applyFont="1" applyFill="1" applyBorder="1" applyAlignment="1" applyProtection="1">
      <alignment vertical="center" wrapText="1"/>
    </xf>
    <xf numFmtId="0" fontId="8" fillId="23" borderId="82" xfId="0" applyFont="1" applyFill="1" applyBorder="1" applyAlignment="1" applyProtection="1">
      <alignment horizontal="center" vertical="center" wrapText="1"/>
    </xf>
    <xf numFmtId="0" fontId="19" fillId="7" borderId="64" xfId="0" applyFont="1" applyFill="1" applyBorder="1" applyAlignment="1" applyProtection="1">
      <alignment vertical="center" wrapText="1"/>
    </xf>
    <xf numFmtId="0" fontId="14" fillId="0" borderId="22" xfId="0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/>
    <xf numFmtId="0" fontId="0" fillId="0" borderId="0" xfId="0" applyFill="1" applyAlignment="1" applyProtection="1">
      <alignment wrapText="1"/>
    </xf>
    <xf numFmtId="0" fontId="3" fillId="24" borderId="69" xfId="0" applyFont="1" applyFill="1" applyBorder="1" applyAlignment="1" applyProtection="1">
      <alignment horizontal="center" vertical="center" wrapText="1"/>
    </xf>
    <xf numFmtId="0" fontId="29" fillId="24" borderId="76" xfId="0" applyFont="1" applyFill="1" applyBorder="1" applyAlignment="1" applyProtection="1">
      <alignment horizontal="center" vertical="center" wrapText="1"/>
    </xf>
    <xf numFmtId="0" fontId="29" fillId="24" borderId="68" xfId="0" applyFont="1" applyFill="1" applyBorder="1" applyAlignment="1" applyProtection="1">
      <alignment horizontal="center" vertical="center" wrapText="1"/>
    </xf>
    <xf numFmtId="0" fontId="7" fillId="24" borderId="64" xfId="0" applyFont="1" applyFill="1" applyBorder="1" applyAlignment="1" applyProtection="1">
      <alignment vertical="center" wrapText="1"/>
    </xf>
    <xf numFmtId="0" fontId="8" fillId="25" borderId="111" xfId="0" applyFont="1" applyFill="1" applyBorder="1" applyAlignment="1" applyProtection="1">
      <alignment vertical="center" wrapText="1"/>
    </xf>
    <xf numFmtId="0" fontId="8" fillId="25" borderId="112" xfId="0" applyFont="1" applyFill="1" applyBorder="1" applyAlignment="1" applyProtection="1">
      <alignment vertical="center" wrapText="1"/>
    </xf>
    <xf numFmtId="0" fontId="8" fillId="25" borderId="114" xfId="0" applyFont="1" applyFill="1" applyBorder="1" applyAlignment="1" applyProtection="1">
      <alignment vertical="center" wrapText="1"/>
    </xf>
    <xf numFmtId="0" fontId="8" fillId="25" borderId="113" xfId="0" applyFont="1" applyFill="1" applyBorder="1" applyAlignment="1" applyProtection="1">
      <alignment vertical="center" wrapText="1"/>
    </xf>
    <xf numFmtId="0" fontId="7" fillId="9" borderId="64" xfId="0" applyFont="1" applyFill="1" applyBorder="1" applyAlignment="1" applyProtection="1">
      <alignment vertical="center" wrapText="1"/>
    </xf>
    <xf numFmtId="0" fontId="8" fillId="25" borderId="109" xfId="0" applyNumberFormat="1" applyFont="1" applyFill="1" applyBorder="1" applyAlignment="1" applyProtection="1">
      <alignment horizontal="center" vertical="center" wrapText="1"/>
    </xf>
    <xf numFmtId="0" fontId="8" fillId="25" borderId="110" xfId="0" applyNumberFormat="1" applyFont="1" applyFill="1" applyBorder="1" applyAlignment="1" applyProtection="1">
      <alignment horizontal="center" vertical="center" wrapText="1"/>
    </xf>
    <xf numFmtId="0" fontId="8" fillId="25" borderId="115" xfId="0" applyNumberFormat="1" applyFont="1" applyFill="1" applyBorder="1" applyAlignment="1" applyProtection="1">
      <alignment horizontal="center" vertical="center" wrapText="1"/>
    </xf>
    <xf numFmtId="0" fontId="29" fillId="24" borderId="76" xfId="0" applyNumberFormat="1" applyFont="1" applyFill="1" applyBorder="1" applyAlignment="1" applyProtection="1">
      <alignment horizontal="center" vertical="center" wrapText="1"/>
    </xf>
    <xf numFmtId="0" fontId="8" fillId="25" borderId="96" xfId="0" applyNumberFormat="1" applyFont="1" applyFill="1" applyBorder="1" applyAlignment="1" applyProtection="1">
      <alignment horizontal="center" vertical="center" wrapText="1"/>
    </xf>
    <xf numFmtId="0" fontId="14" fillId="0" borderId="23" xfId="0" applyFont="1" applyFill="1" applyBorder="1" applyAlignment="1" applyProtection="1">
      <alignment vertical="top" wrapText="1"/>
      <protection locked="0"/>
    </xf>
    <xf numFmtId="0" fontId="8" fillId="0" borderId="32" xfId="0" applyFont="1" applyBorder="1" applyAlignment="1" applyProtection="1">
      <alignment vertical="center" wrapText="1"/>
      <protection locked="0"/>
    </xf>
    <xf numFmtId="0" fontId="8" fillId="33" borderId="66" xfId="0" applyFont="1" applyFill="1" applyBorder="1" applyAlignment="1" applyProtection="1">
      <alignment vertical="center" wrapText="1"/>
    </xf>
    <xf numFmtId="0" fontId="8" fillId="33" borderId="70" xfId="0" applyFont="1" applyFill="1" applyBorder="1" applyAlignment="1" applyProtection="1">
      <alignment horizontal="center" vertical="center" wrapText="1"/>
    </xf>
    <xf numFmtId="0" fontId="8" fillId="33" borderId="91" xfId="0" applyFont="1" applyFill="1" applyBorder="1" applyAlignment="1" applyProtection="1">
      <alignment vertical="center" wrapText="1"/>
    </xf>
    <xf numFmtId="0" fontId="8" fillId="33" borderId="97" xfId="0" applyFont="1" applyFill="1" applyBorder="1" applyAlignment="1" applyProtection="1">
      <alignment horizontal="center" vertical="center" wrapText="1"/>
    </xf>
    <xf numFmtId="0" fontId="8" fillId="34" borderId="66" xfId="0" applyFont="1" applyFill="1" applyBorder="1" applyAlignment="1" applyProtection="1">
      <alignment vertical="center" wrapText="1"/>
    </xf>
    <xf numFmtId="0" fontId="8" fillId="34" borderId="70" xfId="0" applyFont="1" applyFill="1" applyBorder="1" applyAlignment="1" applyProtection="1">
      <alignment horizontal="center" vertical="center" wrapText="1"/>
    </xf>
    <xf numFmtId="0" fontId="8" fillId="34" borderId="91" xfId="0" applyFont="1" applyFill="1" applyBorder="1" applyAlignment="1" applyProtection="1">
      <alignment vertical="center" wrapText="1"/>
    </xf>
    <xf numFmtId="0" fontId="8" fillId="34" borderId="97" xfId="0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wrapText="1"/>
    </xf>
    <xf numFmtId="0" fontId="19" fillId="0" borderId="0" xfId="0" applyFont="1" applyFill="1" applyBorder="1" applyAlignment="1" applyProtection="1">
      <alignment horizontal="left" vertical="center" wrapText="1"/>
    </xf>
    <xf numFmtId="164" fontId="22" fillId="0" borderId="0" xfId="0" applyNumberFormat="1" applyFont="1" applyFill="1" applyBorder="1" applyAlignment="1" applyProtection="1">
      <alignment horizontal="center" vertical="center" wrapText="1"/>
    </xf>
    <xf numFmtId="0" fontId="6" fillId="16" borderId="174" xfId="0" applyFont="1" applyFill="1" applyBorder="1" applyAlignment="1" applyProtection="1">
      <alignment horizontal="center" vertical="center" wrapText="1"/>
    </xf>
    <xf numFmtId="0" fontId="6" fillId="16" borderId="171" xfId="0" applyFont="1" applyFill="1" applyBorder="1" applyAlignment="1" applyProtection="1">
      <alignment horizontal="center" vertical="center" wrapText="1"/>
    </xf>
    <xf numFmtId="0" fontId="6" fillId="18" borderId="174" xfId="0" applyFont="1" applyFill="1" applyBorder="1" applyAlignment="1" applyProtection="1">
      <alignment horizontal="center" vertical="center" wrapText="1"/>
    </xf>
    <xf numFmtId="0" fontId="6" fillId="18" borderId="171" xfId="0" applyFont="1" applyFill="1" applyBorder="1" applyAlignment="1" applyProtection="1">
      <alignment horizontal="center" vertical="center" wrapText="1"/>
    </xf>
    <xf numFmtId="0" fontId="22" fillId="37" borderId="118" xfId="0" applyFont="1" applyFill="1" applyBorder="1" applyAlignment="1" applyProtection="1">
      <alignment horizontal="center" vertical="center" wrapText="1"/>
    </xf>
    <xf numFmtId="0" fontId="6" fillId="38" borderId="174" xfId="0" applyFont="1" applyFill="1" applyBorder="1" applyAlignment="1" applyProtection="1">
      <alignment horizontal="center" vertical="center" wrapText="1"/>
    </xf>
    <xf numFmtId="0" fontId="6" fillId="38" borderId="171" xfId="0" applyFont="1" applyFill="1" applyBorder="1" applyAlignment="1" applyProtection="1">
      <alignment horizontal="center" vertical="center" wrapText="1"/>
    </xf>
    <xf numFmtId="0" fontId="7" fillId="39" borderId="64" xfId="0" applyFont="1" applyFill="1" applyBorder="1" applyAlignment="1" applyProtection="1">
      <alignment vertical="center" wrapText="1"/>
    </xf>
    <xf numFmtId="0" fontId="29" fillId="39" borderId="76" xfId="0" applyFont="1" applyFill="1" applyBorder="1" applyAlignment="1" applyProtection="1">
      <alignment horizontal="center" vertical="center" wrapText="1"/>
    </xf>
    <xf numFmtId="0" fontId="29" fillId="39" borderId="68" xfId="0" applyFont="1" applyFill="1" applyBorder="1" applyAlignment="1" applyProtection="1">
      <alignment horizontal="center" vertical="center" wrapText="1"/>
    </xf>
    <xf numFmtId="0" fontId="29" fillId="39" borderId="69" xfId="0" applyFont="1" applyFill="1" applyBorder="1" applyAlignment="1" applyProtection="1">
      <alignment horizontal="center" vertical="center" wrapText="1"/>
    </xf>
    <xf numFmtId="0" fontId="29" fillId="37" borderId="92" xfId="0" applyFont="1" applyFill="1" applyBorder="1" applyAlignment="1" applyProtection="1">
      <alignment horizontal="right" vertical="center" wrapText="1"/>
    </xf>
    <xf numFmtId="0" fontId="29" fillId="37" borderId="93" xfId="0" applyFont="1" applyFill="1" applyBorder="1" applyAlignment="1" applyProtection="1">
      <alignment horizontal="right" vertical="center" wrapText="1"/>
    </xf>
    <xf numFmtId="0" fontId="6" fillId="35" borderId="174" xfId="0" applyFont="1" applyFill="1" applyBorder="1" applyAlignment="1" applyProtection="1">
      <alignment horizontal="center" vertical="center" wrapText="1"/>
    </xf>
    <xf numFmtId="0" fontId="6" fillId="35" borderId="171" xfId="0" applyFont="1" applyFill="1" applyBorder="1" applyAlignment="1" applyProtection="1">
      <alignment horizontal="center" vertical="center" wrapText="1"/>
    </xf>
    <xf numFmtId="0" fontId="19" fillId="41" borderId="64" xfId="0" applyFont="1" applyFill="1" applyBorder="1" applyAlignment="1" applyProtection="1">
      <alignment vertical="center" wrapText="1"/>
    </xf>
    <xf numFmtId="0" fontId="29" fillId="41" borderId="67" xfId="0" applyFont="1" applyFill="1" applyBorder="1" applyAlignment="1" applyProtection="1">
      <alignment horizontal="center" vertical="center" wrapText="1"/>
    </xf>
    <xf numFmtId="0" fontId="29" fillId="41" borderId="68" xfId="0" applyFont="1" applyFill="1" applyBorder="1" applyAlignment="1" applyProtection="1">
      <alignment horizontal="center" vertical="center" wrapText="1"/>
    </xf>
    <xf numFmtId="0" fontId="29" fillId="41" borderId="69" xfId="0" applyFont="1" applyFill="1" applyBorder="1" applyAlignment="1" applyProtection="1">
      <alignment horizontal="center" vertical="center" wrapText="1"/>
    </xf>
    <xf numFmtId="0" fontId="20" fillId="35" borderId="0" xfId="0" applyFont="1" applyFill="1" applyBorder="1" applyAlignment="1" applyProtection="1">
      <alignment horizontal="center" vertical="center" wrapText="1"/>
    </xf>
    <xf numFmtId="0" fontId="6" fillId="42" borderId="174" xfId="0" applyFont="1" applyFill="1" applyBorder="1" applyAlignment="1" applyProtection="1">
      <alignment horizontal="center" vertical="center" wrapText="1"/>
    </xf>
    <xf numFmtId="0" fontId="6" fillId="42" borderId="171" xfId="0" applyFont="1" applyFill="1" applyBorder="1" applyAlignment="1" applyProtection="1">
      <alignment horizontal="center" vertical="center" wrapText="1"/>
    </xf>
    <xf numFmtId="0" fontId="6" fillId="43" borderId="174" xfId="0" applyFont="1" applyFill="1" applyBorder="1" applyAlignment="1" applyProtection="1">
      <alignment horizontal="center" vertical="center" wrapText="1"/>
    </xf>
    <xf numFmtId="0" fontId="6" fillId="43" borderId="171" xfId="0" applyFont="1" applyFill="1" applyBorder="1" applyAlignment="1" applyProtection="1">
      <alignment horizontal="center" vertical="center" wrapText="1"/>
    </xf>
    <xf numFmtId="0" fontId="6" fillId="44" borderId="174" xfId="0" applyFont="1" applyFill="1" applyBorder="1" applyAlignment="1" applyProtection="1">
      <alignment horizontal="center" vertical="center" wrapText="1"/>
    </xf>
    <xf numFmtId="0" fontId="6" fillId="44" borderId="171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right" vertical="top" wrapText="1"/>
    </xf>
    <xf numFmtId="0" fontId="29" fillId="24" borderId="93" xfId="0" applyFont="1" applyFill="1" applyBorder="1" applyAlignment="1" applyProtection="1">
      <alignment horizontal="right" vertical="center" wrapText="1"/>
    </xf>
    <xf numFmtId="0" fontId="29" fillId="24" borderId="92" xfId="0" applyNumberFormat="1" applyFont="1" applyFill="1" applyBorder="1" applyAlignment="1" applyProtection="1">
      <alignment horizontal="right" vertical="center" wrapText="1"/>
    </xf>
    <xf numFmtId="0" fontId="29" fillId="24" borderId="0" xfId="0" applyNumberFormat="1" applyFont="1" applyFill="1" applyBorder="1" applyAlignment="1" applyProtection="1">
      <alignment horizontal="right" vertical="center" wrapText="1"/>
    </xf>
    <xf numFmtId="0" fontId="29" fillId="24" borderId="0" xfId="0" applyFont="1" applyFill="1" applyBorder="1" applyAlignment="1" applyProtection="1">
      <alignment horizontal="right" vertical="center" wrapText="1"/>
    </xf>
    <xf numFmtId="1" fontId="20" fillId="24" borderId="118" xfId="0" applyNumberFormat="1" applyFont="1" applyFill="1" applyBorder="1" applyAlignment="1" applyProtection="1">
      <alignment horizontal="center" vertical="center" wrapText="1"/>
    </xf>
    <xf numFmtId="0" fontId="4" fillId="0" borderId="197" xfId="0" applyFont="1" applyBorder="1" applyAlignment="1">
      <alignment horizontal="right" vertical="top" wrapText="1"/>
    </xf>
    <xf numFmtId="0" fontId="4" fillId="0" borderId="198" xfId="0" applyFont="1" applyFill="1" applyBorder="1" applyAlignment="1" applyProtection="1">
      <alignment horizontal="left" vertical="top" wrapText="1" indent="1"/>
    </xf>
    <xf numFmtId="0" fontId="4" fillId="0" borderId="198" xfId="0" applyFont="1" applyFill="1" applyBorder="1" applyAlignment="1" applyProtection="1">
      <alignment horizontal="left" vertical="center" wrapText="1"/>
    </xf>
    <xf numFmtId="0" fontId="41" fillId="0" borderId="197" xfId="0" applyFont="1" applyBorder="1" applyAlignment="1">
      <alignment horizontal="center" vertical="center" wrapText="1"/>
    </xf>
    <xf numFmtId="0" fontId="11" fillId="0" borderId="198" xfId="0" applyFont="1" applyFill="1" applyBorder="1" applyAlignment="1" applyProtection="1">
      <alignment horizontal="left" vertical="top" wrapText="1" indent="1"/>
    </xf>
    <xf numFmtId="0" fontId="4" fillId="0" borderId="199" xfId="0" applyFont="1" applyBorder="1" applyAlignment="1">
      <alignment horizontal="right" vertical="top" wrapText="1"/>
    </xf>
    <xf numFmtId="0" fontId="11" fillId="0" borderId="200" xfId="0" applyFont="1" applyFill="1" applyBorder="1" applyAlignment="1" applyProtection="1">
      <alignment horizontal="left" vertical="top" wrapText="1" indent="1"/>
    </xf>
    <xf numFmtId="0" fontId="4" fillId="0" borderId="201" xfId="0" applyFont="1" applyBorder="1" applyAlignment="1">
      <alignment horizontal="right" vertical="top" wrapText="1"/>
    </xf>
    <xf numFmtId="0" fontId="4" fillId="0" borderId="202" xfId="0" applyFont="1" applyFill="1" applyBorder="1" applyAlignment="1" applyProtection="1">
      <alignment horizontal="left" vertical="top" wrapText="1" indent="1"/>
    </xf>
    <xf numFmtId="0" fontId="4" fillId="0" borderId="203" xfId="0" applyFont="1" applyBorder="1" applyAlignment="1">
      <alignment horizontal="right" vertical="top" wrapText="1"/>
    </xf>
    <xf numFmtId="0" fontId="4" fillId="0" borderId="204" xfId="0" applyFont="1" applyFill="1" applyBorder="1" applyAlignment="1" applyProtection="1">
      <alignment horizontal="left" vertical="top" wrapText="1" indent="1"/>
    </xf>
    <xf numFmtId="0" fontId="9" fillId="30" borderId="148" xfId="0" applyFont="1" applyFill="1" applyBorder="1" applyAlignment="1" applyProtection="1">
      <alignment horizontal="center" vertical="center" wrapText="1"/>
    </xf>
    <xf numFmtId="0" fontId="9" fillId="30" borderId="147" xfId="0" applyFont="1" applyFill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7" fillId="18" borderId="64" xfId="0" applyFont="1" applyFill="1" applyBorder="1" applyAlignment="1" applyProtection="1">
      <alignment vertical="center" wrapText="1"/>
    </xf>
    <xf numFmtId="0" fontId="29" fillId="18" borderId="92" xfId="0" applyFont="1" applyFill="1" applyBorder="1" applyAlignment="1" applyProtection="1">
      <alignment horizontal="right" vertical="center" wrapText="1"/>
    </xf>
    <xf numFmtId="0" fontId="29" fillId="18" borderId="93" xfId="0" applyFont="1" applyFill="1" applyBorder="1" applyAlignment="1" applyProtection="1">
      <alignment horizontal="right" vertical="center" wrapText="1"/>
    </xf>
    <xf numFmtId="1" fontId="22" fillId="18" borderId="94" xfId="0" applyNumberFormat="1" applyFont="1" applyFill="1" applyBorder="1" applyAlignment="1" applyProtection="1">
      <alignment horizontal="center" vertical="center" wrapText="1"/>
    </xf>
    <xf numFmtId="0" fontId="19" fillId="0" borderId="105" xfId="0" applyFont="1" applyFill="1" applyBorder="1" applyAlignment="1" applyProtection="1">
      <alignment horizontal="center" vertical="center" wrapText="1"/>
    </xf>
    <xf numFmtId="0" fontId="19" fillId="17" borderId="104" xfId="0" applyFont="1" applyFill="1" applyBorder="1" applyAlignment="1" applyProtection="1">
      <alignment horizontal="center" vertical="center" wrapText="1"/>
    </xf>
    <xf numFmtId="0" fontId="19" fillId="17" borderId="105" xfId="0" applyFont="1" applyFill="1" applyBorder="1" applyAlignment="1" applyProtection="1">
      <alignment horizontal="center" vertical="center" wrapText="1"/>
    </xf>
    <xf numFmtId="0" fontId="19" fillId="17" borderId="106" xfId="0" applyFont="1" applyFill="1" applyBorder="1" applyAlignment="1" applyProtection="1">
      <alignment horizontal="center" vertical="center" wrapText="1"/>
    </xf>
    <xf numFmtId="0" fontId="19" fillId="18" borderId="207" xfId="0" applyFont="1" applyFill="1" applyBorder="1" applyAlignment="1" applyProtection="1">
      <alignment horizontal="left" vertical="center" wrapText="1"/>
    </xf>
    <xf numFmtId="0" fontId="19" fillId="18" borderId="10" xfId="0" applyFont="1" applyFill="1" applyBorder="1" applyAlignment="1" applyProtection="1">
      <alignment horizontal="left" vertical="center" wrapText="1"/>
    </xf>
    <xf numFmtId="1" fontId="19" fillId="18" borderId="164" xfId="0" applyNumberFormat="1" applyFont="1" applyFill="1" applyBorder="1" applyAlignment="1" applyProtection="1">
      <alignment horizontal="center" vertical="center" wrapText="1"/>
    </xf>
    <xf numFmtId="1" fontId="19" fillId="18" borderId="168" xfId="0" applyNumberFormat="1" applyFont="1" applyFill="1" applyBorder="1" applyAlignment="1" applyProtection="1">
      <alignment horizontal="center" vertical="center" wrapText="1"/>
    </xf>
    <xf numFmtId="0" fontId="6" fillId="18" borderId="169" xfId="0" applyFont="1" applyFill="1" applyBorder="1" applyAlignment="1" applyProtection="1">
      <alignment horizontal="left" vertical="center" wrapText="1"/>
    </xf>
    <xf numFmtId="0" fontId="6" fillId="18" borderId="170" xfId="0" applyFont="1" applyFill="1" applyBorder="1" applyAlignment="1" applyProtection="1">
      <alignment horizontal="left" vertical="center" wrapText="1"/>
    </xf>
    <xf numFmtId="0" fontId="19" fillId="24" borderId="104" xfId="0" applyFont="1" applyFill="1" applyBorder="1" applyAlignment="1" applyProtection="1">
      <alignment horizontal="center" vertical="center" wrapText="1"/>
    </xf>
    <xf numFmtId="0" fontId="19" fillId="24" borderId="105" xfId="0" applyFont="1" applyFill="1" applyBorder="1" applyAlignment="1" applyProtection="1">
      <alignment horizontal="center" vertical="center" wrapText="1"/>
    </xf>
    <xf numFmtId="0" fontId="19" fillId="24" borderId="106" xfId="0" applyFont="1" applyFill="1" applyBorder="1" applyAlignment="1" applyProtection="1">
      <alignment horizontal="center" vertical="center" wrapText="1"/>
    </xf>
    <xf numFmtId="0" fontId="19" fillId="39" borderId="104" xfId="0" applyFont="1" applyFill="1" applyBorder="1" applyAlignment="1" applyProtection="1">
      <alignment horizontal="center" vertical="center" wrapText="1"/>
    </xf>
    <xf numFmtId="0" fontId="19" fillId="39" borderId="13" xfId="0" applyFont="1" applyFill="1" applyBorder="1" applyAlignment="1" applyProtection="1">
      <alignment horizontal="center" vertical="center" wrapText="1"/>
    </xf>
    <xf numFmtId="0" fontId="19" fillId="39" borderId="106" xfId="0" applyFont="1" applyFill="1" applyBorder="1" applyAlignment="1" applyProtection="1">
      <alignment horizontal="center" vertical="center" wrapText="1"/>
    </xf>
    <xf numFmtId="0" fontId="19" fillId="9" borderId="104" xfId="0" applyFont="1" applyFill="1" applyBorder="1" applyAlignment="1" applyProtection="1">
      <alignment horizontal="center" vertical="center" wrapText="1"/>
    </xf>
    <xf numFmtId="0" fontId="19" fillId="9" borderId="13" xfId="0" applyFont="1" applyFill="1" applyBorder="1" applyAlignment="1" applyProtection="1">
      <alignment horizontal="center" vertical="center" wrapText="1"/>
    </xf>
    <xf numFmtId="0" fontId="19" fillId="9" borderId="106" xfId="0" applyFont="1" applyFill="1" applyBorder="1" applyAlignment="1" applyProtection="1">
      <alignment horizontal="center" vertical="center" wrapText="1"/>
    </xf>
    <xf numFmtId="0" fontId="19" fillId="37" borderId="51" xfId="0" applyFont="1" applyFill="1" applyBorder="1" applyAlignment="1" applyProtection="1">
      <alignment horizontal="left" vertical="center" wrapText="1"/>
    </xf>
    <xf numFmtId="0" fontId="19" fillId="37" borderId="95" xfId="0" applyFont="1" applyFill="1" applyBorder="1" applyAlignment="1" applyProtection="1">
      <alignment horizontal="left" vertical="center" wrapText="1"/>
    </xf>
    <xf numFmtId="0" fontId="6" fillId="38" borderId="172" xfId="0" applyFont="1" applyFill="1" applyBorder="1" applyAlignment="1" applyProtection="1">
      <alignment horizontal="left" vertical="center" wrapText="1"/>
    </xf>
    <xf numFmtId="0" fontId="6" fillId="38" borderId="173" xfId="0" applyFont="1" applyFill="1" applyBorder="1" applyAlignment="1" applyProtection="1">
      <alignment horizontal="left" vertical="center" wrapText="1"/>
    </xf>
    <xf numFmtId="0" fontId="6" fillId="38" borderId="169" xfId="0" applyFont="1" applyFill="1" applyBorder="1" applyAlignment="1" applyProtection="1">
      <alignment horizontal="left" vertical="center" wrapText="1"/>
    </xf>
    <xf numFmtId="0" fontId="6" fillId="38" borderId="170" xfId="0" applyFont="1" applyFill="1" applyBorder="1" applyAlignment="1" applyProtection="1">
      <alignment horizontal="left" vertical="center" wrapText="1"/>
    </xf>
    <xf numFmtId="0" fontId="6" fillId="42" borderId="172" xfId="0" applyFont="1" applyFill="1" applyBorder="1" applyAlignment="1" applyProtection="1">
      <alignment horizontal="left" vertical="center" wrapText="1"/>
    </xf>
    <xf numFmtId="0" fontId="6" fillId="42" borderId="173" xfId="0" applyFont="1" applyFill="1" applyBorder="1" applyAlignment="1" applyProtection="1">
      <alignment horizontal="left" vertical="center" wrapText="1"/>
    </xf>
    <xf numFmtId="0" fontId="6" fillId="42" borderId="169" xfId="0" applyFont="1" applyFill="1" applyBorder="1" applyAlignment="1" applyProtection="1">
      <alignment horizontal="left" vertical="center" wrapText="1"/>
    </xf>
    <xf numFmtId="0" fontId="6" fillId="42" borderId="170" xfId="0" applyFont="1" applyFill="1" applyBorder="1" applyAlignment="1" applyProtection="1">
      <alignment horizontal="left" vertical="center" wrapText="1"/>
    </xf>
    <xf numFmtId="0" fontId="6" fillId="43" borderId="172" xfId="0" applyFont="1" applyFill="1" applyBorder="1" applyAlignment="1" applyProtection="1">
      <alignment horizontal="left" vertical="center" wrapText="1"/>
    </xf>
    <xf numFmtId="0" fontId="6" fillId="43" borderId="173" xfId="0" applyFont="1" applyFill="1" applyBorder="1" applyAlignment="1" applyProtection="1">
      <alignment horizontal="left" vertical="center" wrapText="1"/>
    </xf>
    <xf numFmtId="0" fontId="5" fillId="2" borderId="104" xfId="0" applyFont="1" applyFill="1" applyBorder="1" applyAlignment="1" applyProtection="1">
      <alignment horizontal="center" vertical="center" wrapText="1"/>
    </xf>
    <xf numFmtId="0" fontId="5" fillId="2" borderId="105" xfId="0" applyFont="1" applyFill="1" applyBorder="1" applyAlignment="1" applyProtection="1">
      <alignment horizontal="center" vertical="center" wrapText="1"/>
    </xf>
    <xf numFmtId="0" fontId="28" fillId="0" borderId="104" xfId="0" applyFont="1" applyBorder="1" applyAlignment="1" applyProtection="1">
      <alignment horizontal="center" vertical="center" wrapText="1"/>
      <protection locked="0"/>
    </xf>
    <xf numFmtId="0" fontId="28" fillId="0" borderId="105" xfId="0" applyFont="1" applyBorder="1" applyAlignment="1" applyProtection="1">
      <alignment horizontal="center" vertical="center" wrapText="1"/>
      <protection locked="0"/>
    </xf>
    <xf numFmtId="0" fontId="19" fillId="24" borderId="135" xfId="0" applyFont="1" applyFill="1" applyBorder="1" applyAlignment="1" applyProtection="1">
      <alignment horizontal="left" vertical="center" wrapText="1"/>
    </xf>
    <xf numFmtId="0" fontId="19" fillId="24" borderId="10" xfId="0" applyFont="1" applyFill="1" applyBorder="1" applyAlignment="1" applyProtection="1">
      <alignment horizontal="left" vertical="center" wrapText="1"/>
    </xf>
    <xf numFmtId="0" fontId="37" fillId="0" borderId="0" xfId="0" applyFont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19" fillId="35" borderId="104" xfId="0" applyFont="1" applyFill="1" applyBorder="1" applyAlignment="1" applyProtection="1">
      <alignment horizontal="left" vertical="center" wrapText="1"/>
    </xf>
    <xf numFmtId="0" fontId="19" fillId="35" borderId="76" xfId="0" applyFont="1" applyFill="1" applyBorder="1" applyAlignment="1" applyProtection="1">
      <alignment horizontal="left" vertical="center" wrapText="1"/>
    </xf>
    <xf numFmtId="0" fontId="19" fillId="8" borderId="104" xfId="0" applyFont="1" applyFill="1" applyBorder="1" applyAlignment="1" applyProtection="1">
      <alignment horizontal="left" vertical="center" wrapText="1"/>
    </xf>
    <xf numFmtId="0" fontId="19" fillId="8" borderId="76" xfId="0" applyFont="1" applyFill="1" applyBorder="1" applyAlignment="1" applyProtection="1">
      <alignment horizontal="left" vertical="center" wrapText="1"/>
    </xf>
    <xf numFmtId="0" fontId="6" fillId="35" borderId="172" xfId="0" applyFont="1" applyFill="1" applyBorder="1" applyAlignment="1" applyProtection="1">
      <alignment horizontal="left" vertical="center" wrapText="1"/>
    </xf>
    <xf numFmtId="0" fontId="6" fillId="35" borderId="173" xfId="0" applyFont="1" applyFill="1" applyBorder="1" applyAlignment="1" applyProtection="1">
      <alignment horizontal="left" vertical="center" wrapText="1"/>
    </xf>
    <xf numFmtId="0" fontId="19" fillId="16" borderId="104" xfId="0" applyFont="1" applyFill="1" applyBorder="1" applyAlignment="1" applyProtection="1">
      <alignment horizontal="left" vertical="center" wrapText="1"/>
    </xf>
    <xf numFmtId="0" fontId="19" fillId="16" borderId="76" xfId="0" applyFont="1" applyFill="1" applyBorder="1" applyAlignment="1" applyProtection="1">
      <alignment horizontal="left" vertical="center" wrapText="1"/>
    </xf>
    <xf numFmtId="0" fontId="19" fillId="11" borderId="51" xfId="0" applyFont="1" applyFill="1" applyBorder="1" applyAlignment="1" applyProtection="1">
      <alignment horizontal="left" vertical="center" wrapText="1"/>
    </xf>
    <xf numFmtId="0" fontId="19" fillId="11" borderId="95" xfId="0" applyFont="1" applyFill="1" applyBorder="1" applyAlignment="1" applyProtection="1">
      <alignment horizontal="left" vertical="center" wrapText="1"/>
    </xf>
    <xf numFmtId="0" fontId="6" fillId="35" borderId="169" xfId="0" applyFont="1" applyFill="1" applyBorder="1" applyAlignment="1" applyProtection="1">
      <alignment horizontal="left" vertical="center" wrapText="1"/>
    </xf>
    <xf numFmtId="0" fontId="6" fillId="35" borderId="170" xfId="0" applyFont="1" applyFill="1" applyBorder="1" applyAlignment="1" applyProtection="1">
      <alignment horizontal="left" vertical="center" wrapText="1"/>
    </xf>
    <xf numFmtId="0" fontId="6" fillId="16" borderId="172" xfId="0" applyFont="1" applyFill="1" applyBorder="1" applyAlignment="1" applyProtection="1">
      <alignment horizontal="left" vertical="center" wrapText="1"/>
    </xf>
    <xf numFmtId="0" fontId="6" fillId="16" borderId="173" xfId="0" applyFont="1" applyFill="1" applyBorder="1" applyAlignment="1" applyProtection="1">
      <alignment horizontal="left" vertical="center" wrapText="1"/>
    </xf>
    <xf numFmtId="0" fontId="6" fillId="16" borderId="169" xfId="0" applyFont="1" applyFill="1" applyBorder="1" applyAlignment="1" applyProtection="1">
      <alignment horizontal="left" vertical="center" wrapText="1"/>
    </xf>
    <xf numFmtId="0" fontId="6" fillId="16" borderId="170" xfId="0" applyFont="1" applyFill="1" applyBorder="1" applyAlignment="1" applyProtection="1">
      <alignment horizontal="left" vertical="center" wrapText="1"/>
    </xf>
    <xf numFmtId="0" fontId="6" fillId="18" borderId="172" xfId="0" applyFont="1" applyFill="1" applyBorder="1" applyAlignment="1" applyProtection="1">
      <alignment horizontal="left" vertical="center" wrapText="1"/>
    </xf>
    <xf numFmtId="0" fontId="6" fillId="18" borderId="173" xfId="0" applyFont="1" applyFill="1" applyBorder="1" applyAlignment="1" applyProtection="1">
      <alignment horizontal="left" vertical="center" wrapText="1"/>
    </xf>
    <xf numFmtId="0" fontId="6" fillId="43" borderId="169" xfId="0" applyFont="1" applyFill="1" applyBorder="1" applyAlignment="1" applyProtection="1">
      <alignment horizontal="left" vertical="center" wrapText="1"/>
    </xf>
    <xf numFmtId="0" fontId="6" fillId="43" borderId="170" xfId="0" applyFont="1" applyFill="1" applyBorder="1" applyAlignment="1" applyProtection="1">
      <alignment horizontal="left" vertical="center" wrapText="1"/>
    </xf>
    <xf numFmtId="0" fontId="6" fillId="44" borderId="172" xfId="0" applyFont="1" applyFill="1" applyBorder="1" applyAlignment="1" applyProtection="1">
      <alignment horizontal="left" vertical="center" wrapText="1"/>
    </xf>
    <xf numFmtId="0" fontId="6" fillId="44" borderId="173" xfId="0" applyFont="1" applyFill="1" applyBorder="1" applyAlignment="1" applyProtection="1">
      <alignment horizontal="left" vertical="center" wrapText="1"/>
    </xf>
    <xf numFmtId="0" fontId="6" fillId="44" borderId="169" xfId="0" applyFont="1" applyFill="1" applyBorder="1" applyAlignment="1" applyProtection="1">
      <alignment horizontal="left" vertical="center" wrapText="1"/>
    </xf>
    <xf numFmtId="0" fontId="6" fillId="44" borderId="170" xfId="0" applyFont="1" applyFill="1" applyBorder="1" applyAlignment="1" applyProtection="1">
      <alignment horizontal="left" vertical="center" wrapText="1"/>
    </xf>
    <xf numFmtId="0" fontId="9" fillId="32" borderId="52" xfId="0" applyFont="1" applyFill="1" applyBorder="1" applyAlignment="1" applyProtection="1">
      <alignment horizontal="center" vertical="center" wrapText="1"/>
    </xf>
    <xf numFmtId="0" fontId="9" fillId="32" borderId="5" xfId="0" applyFont="1" applyFill="1" applyBorder="1" applyAlignment="1" applyProtection="1">
      <alignment horizontal="center" vertical="center" wrapText="1"/>
    </xf>
    <xf numFmtId="0" fontId="9" fillId="32" borderId="146" xfId="0" applyFont="1" applyFill="1" applyBorder="1" applyAlignment="1" applyProtection="1">
      <alignment horizontal="center" vertical="center" wrapText="1"/>
    </xf>
    <xf numFmtId="0" fontId="9" fillId="32" borderId="6" xfId="0" applyFont="1" applyFill="1" applyBorder="1" applyAlignment="1" applyProtection="1">
      <alignment horizontal="center" vertical="center" wrapText="1"/>
    </xf>
    <xf numFmtId="0" fontId="9" fillId="32" borderId="154" xfId="0" applyFont="1" applyFill="1" applyBorder="1" applyAlignment="1" applyProtection="1">
      <alignment horizontal="center" vertical="center" wrapText="1"/>
    </xf>
    <xf numFmtId="0" fontId="9" fillId="32" borderId="155" xfId="0" applyFont="1" applyFill="1" applyBorder="1" applyAlignment="1" applyProtection="1">
      <alignment horizontal="center" vertical="center" wrapText="1"/>
    </xf>
    <xf numFmtId="0" fontId="9" fillId="32" borderId="164" xfId="0" applyFont="1" applyFill="1" applyBorder="1" applyAlignment="1" applyProtection="1">
      <alignment horizontal="center" vertical="center" wrapText="1"/>
    </xf>
    <xf numFmtId="0" fontId="9" fillId="32" borderId="165" xfId="0" applyFont="1" applyFill="1" applyBorder="1" applyAlignment="1" applyProtection="1">
      <alignment horizontal="center" vertical="center" wrapText="1"/>
    </xf>
    <xf numFmtId="0" fontId="1" fillId="0" borderId="167" xfId="0" applyFont="1" applyBorder="1" applyAlignment="1" applyProtection="1">
      <alignment horizontal="left" vertical="top" wrapText="1"/>
      <protection locked="0"/>
    </xf>
    <xf numFmtId="0" fontId="2" fillId="0" borderId="157" xfId="0" applyFont="1" applyBorder="1" applyAlignment="1" applyProtection="1">
      <alignment horizontal="left" vertical="top" wrapText="1"/>
      <protection locked="0"/>
    </xf>
    <xf numFmtId="0" fontId="27" fillId="5" borderId="12" xfId="0" applyFont="1" applyFill="1" applyBorder="1" applyAlignment="1" applyProtection="1">
      <alignment horizontal="center" vertical="center" wrapText="1"/>
    </xf>
    <xf numFmtId="0" fontId="19" fillId="5" borderId="13" xfId="0" applyFont="1" applyFill="1" applyBorder="1" applyAlignment="1" applyProtection="1">
      <alignment horizontal="center" vertical="center" wrapText="1"/>
    </xf>
    <xf numFmtId="0" fontId="19" fillId="5" borderId="15" xfId="0" applyFont="1" applyFill="1" applyBorder="1" applyAlignment="1" applyProtection="1">
      <alignment horizontal="center" vertical="center" wrapText="1"/>
    </xf>
    <xf numFmtId="0" fontId="9" fillId="31" borderId="52" xfId="0" applyFont="1" applyFill="1" applyBorder="1" applyAlignment="1" applyProtection="1">
      <alignment horizontal="center" vertical="center" wrapText="1"/>
    </xf>
    <xf numFmtId="0" fontId="9" fillId="31" borderId="5" xfId="0" applyFont="1" applyFill="1" applyBorder="1" applyAlignment="1" applyProtection="1">
      <alignment horizontal="center" vertical="center" wrapText="1"/>
    </xf>
    <xf numFmtId="0" fontId="9" fillId="31" borderId="151" xfId="0" applyFont="1" applyFill="1" applyBorder="1" applyAlignment="1" applyProtection="1">
      <alignment horizontal="center" vertical="center" wrapText="1"/>
    </xf>
    <xf numFmtId="0" fontId="9" fillId="31" borderId="150" xfId="0" applyFont="1" applyFill="1" applyBorder="1" applyAlignment="1" applyProtection="1">
      <alignment horizontal="center" vertical="center" wrapText="1"/>
    </xf>
    <xf numFmtId="0" fontId="7" fillId="45" borderId="104" xfId="0" applyFont="1" applyFill="1" applyBorder="1" applyAlignment="1" applyProtection="1">
      <alignment horizontal="center" vertical="center" wrapText="1"/>
    </xf>
    <xf numFmtId="0" fontId="7" fillId="45" borderId="105" xfId="0" applyFont="1" applyFill="1" applyBorder="1" applyAlignment="1" applyProtection="1">
      <alignment horizontal="center" vertical="center" wrapText="1"/>
    </xf>
    <xf numFmtId="0" fontId="7" fillId="45" borderId="106" xfId="0" applyFont="1" applyFill="1" applyBorder="1" applyAlignment="1" applyProtection="1">
      <alignment horizontal="center" vertical="center" wrapText="1"/>
    </xf>
    <xf numFmtId="0" fontId="19" fillId="17" borderId="12" xfId="0" applyFont="1" applyFill="1" applyBorder="1" applyAlignment="1" applyProtection="1">
      <alignment horizontal="center" vertical="center" wrapText="1"/>
    </xf>
    <xf numFmtId="0" fontId="19" fillId="17" borderId="13" xfId="0" applyFont="1" applyFill="1" applyBorder="1" applyAlignment="1" applyProtection="1">
      <alignment horizontal="center" vertical="center" wrapText="1"/>
    </xf>
    <xf numFmtId="0" fontId="19" fillId="17" borderId="15" xfId="0" applyFont="1" applyFill="1" applyBorder="1" applyAlignment="1" applyProtection="1">
      <alignment horizontal="center" vertical="center" wrapText="1"/>
    </xf>
    <xf numFmtId="0" fontId="9" fillId="30" borderId="148" xfId="0" applyFont="1" applyFill="1" applyBorder="1" applyAlignment="1" applyProtection="1">
      <alignment horizontal="center" vertical="center" wrapText="1"/>
    </xf>
    <xf numFmtId="0" fontId="9" fillId="30" borderId="147" xfId="0" applyFont="1" applyFill="1" applyBorder="1" applyAlignment="1" applyProtection="1">
      <alignment horizontal="center" vertical="center" wrapText="1"/>
    </xf>
    <xf numFmtId="0" fontId="11" fillId="29" borderId="52" xfId="0" applyFont="1" applyFill="1" applyBorder="1" applyAlignment="1" applyProtection="1">
      <alignment horizontal="center" vertical="center" wrapText="1"/>
    </xf>
    <xf numFmtId="0" fontId="11" fillId="29" borderId="5" xfId="0" applyFont="1" applyFill="1" applyBorder="1" applyAlignment="1" applyProtection="1">
      <alignment horizontal="center" vertical="center" wrapText="1"/>
    </xf>
    <xf numFmtId="0" fontId="9" fillId="29" borderId="52" xfId="0" applyFont="1" applyFill="1" applyBorder="1" applyAlignment="1" applyProtection="1">
      <alignment horizontal="center" vertical="center" wrapText="1"/>
    </xf>
    <xf numFmtId="0" fontId="9" fillId="29" borderId="5" xfId="0" applyFont="1" applyFill="1" applyBorder="1" applyAlignment="1" applyProtection="1">
      <alignment horizontal="center" vertical="center" wrapText="1"/>
    </xf>
    <xf numFmtId="0" fontId="19" fillId="39" borderId="12" xfId="0" applyFont="1" applyFill="1" applyBorder="1" applyAlignment="1" applyProtection="1">
      <alignment horizontal="center" vertical="center" wrapText="1"/>
    </xf>
    <xf numFmtId="0" fontId="19" fillId="39" borderId="15" xfId="0" applyFont="1" applyFill="1" applyBorder="1" applyAlignment="1" applyProtection="1">
      <alignment horizontal="center" vertical="center" wrapText="1"/>
    </xf>
    <xf numFmtId="0" fontId="8" fillId="0" borderId="175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31" fillId="39" borderId="12" xfId="0" applyFont="1" applyFill="1" applyBorder="1" applyAlignment="1" applyProtection="1">
      <alignment horizontal="center" vertical="center" wrapText="1"/>
    </xf>
    <xf numFmtId="0" fontId="31" fillId="39" borderId="13" xfId="0" applyFont="1" applyFill="1" applyBorder="1" applyAlignment="1" applyProtection="1">
      <alignment horizontal="center" vertical="center" wrapText="1"/>
    </xf>
    <xf numFmtId="0" fontId="31" fillId="39" borderId="15" xfId="0" applyFont="1" applyFill="1" applyBorder="1" applyAlignment="1" applyProtection="1">
      <alignment horizontal="center" vertical="center" wrapText="1"/>
    </xf>
    <xf numFmtId="0" fontId="11" fillId="29" borderId="176" xfId="0" applyFont="1" applyFill="1" applyBorder="1" applyAlignment="1" applyProtection="1">
      <alignment horizontal="center" vertical="center" wrapText="1"/>
    </xf>
    <xf numFmtId="0" fontId="9" fillId="29" borderId="141" xfId="0" applyFont="1" applyFill="1" applyBorder="1" applyAlignment="1" applyProtection="1">
      <alignment horizontal="center" vertical="center" wrapText="1"/>
    </xf>
    <xf numFmtId="0" fontId="9" fillId="29" borderId="120" xfId="0" applyFont="1" applyFill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center" vertical="top" wrapText="1"/>
      <protection locked="0"/>
    </xf>
    <xf numFmtId="0" fontId="8" fillId="0" borderId="59" xfId="0" applyFont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 applyProtection="1">
      <alignment horizontal="center" vertical="top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9" fillId="29" borderId="146" xfId="0" applyFont="1" applyFill="1" applyBorder="1" applyAlignment="1" applyProtection="1">
      <alignment horizontal="center" vertical="center" wrapText="1"/>
    </xf>
    <xf numFmtId="0" fontId="9" fillId="29" borderId="6" xfId="0" applyFont="1" applyFill="1" applyBorder="1" applyAlignment="1" applyProtection="1">
      <alignment horizontal="center" vertical="center" wrapText="1"/>
    </xf>
    <xf numFmtId="0" fontId="14" fillId="0" borderId="86" xfId="0" applyFont="1" applyFill="1" applyBorder="1" applyAlignment="1" applyProtection="1">
      <alignment horizontal="left" vertical="center" wrapText="1"/>
      <protection locked="0"/>
    </xf>
    <xf numFmtId="0" fontId="14" fillId="0" borderId="46" xfId="0" applyFont="1" applyFill="1" applyBorder="1" applyAlignment="1" applyProtection="1">
      <alignment horizontal="left" vertical="center" wrapText="1"/>
      <protection locked="0"/>
    </xf>
    <xf numFmtId="0" fontId="7" fillId="9" borderId="12" xfId="0" applyFont="1" applyFill="1" applyBorder="1" applyAlignment="1" applyProtection="1">
      <alignment horizontal="center" vertical="center" wrapText="1"/>
    </xf>
    <xf numFmtId="0" fontId="7" fillId="9" borderId="13" xfId="0" applyFont="1" applyFill="1" applyBorder="1" applyAlignment="1" applyProtection="1">
      <alignment horizontal="center" vertical="center" wrapText="1"/>
    </xf>
    <xf numFmtId="0" fontId="7" fillId="9" borderId="15" xfId="0" applyFont="1" applyFill="1" applyBorder="1" applyAlignment="1" applyProtection="1">
      <alignment horizontal="center" vertical="center" wrapText="1"/>
    </xf>
    <xf numFmtId="0" fontId="14" fillId="0" borderId="47" xfId="0" applyFont="1" applyBorder="1" applyAlignment="1" applyProtection="1">
      <alignment horizontal="left" vertical="center" wrapText="1"/>
      <protection locked="0"/>
    </xf>
    <xf numFmtId="0" fontId="14" fillId="0" borderId="19" xfId="0" applyFont="1" applyBorder="1" applyAlignment="1" applyProtection="1">
      <alignment horizontal="left" vertical="center" wrapText="1"/>
      <protection locked="0"/>
    </xf>
    <xf numFmtId="0" fontId="9" fillId="28" borderId="123" xfId="0" applyFont="1" applyFill="1" applyBorder="1" applyAlignment="1" applyProtection="1">
      <alignment horizontal="center" vertical="center" wrapText="1"/>
    </xf>
    <xf numFmtId="0" fontId="9" fillId="28" borderId="120" xfId="0" applyFont="1" applyFill="1" applyBorder="1" applyAlignment="1" applyProtection="1">
      <alignment horizontal="center" vertical="center" wrapText="1"/>
    </xf>
    <xf numFmtId="0" fontId="9" fillId="28" borderId="128" xfId="0" applyFont="1" applyFill="1" applyBorder="1" applyAlignment="1" applyProtection="1">
      <alignment horizontal="center" vertical="center" wrapText="1"/>
    </xf>
    <xf numFmtId="0" fontId="9" fillId="28" borderId="103" xfId="0" applyFont="1" applyFill="1" applyBorder="1" applyAlignment="1" applyProtection="1">
      <alignment horizontal="center" vertical="center" wrapText="1"/>
    </xf>
    <xf numFmtId="0" fontId="9" fillId="28" borderId="52" xfId="0" applyFont="1" applyFill="1" applyBorder="1" applyAlignment="1" applyProtection="1">
      <alignment horizontal="center" vertical="center" wrapText="1"/>
    </xf>
    <xf numFmtId="0" fontId="9" fillId="28" borderId="5" xfId="0" applyFont="1" applyFill="1" applyBorder="1" applyAlignment="1" applyProtection="1">
      <alignment horizontal="center" vertical="center" wrapText="1"/>
    </xf>
    <xf numFmtId="0" fontId="9" fillId="28" borderId="141" xfId="0" applyFont="1" applyFill="1" applyBorder="1" applyAlignment="1" applyProtection="1">
      <alignment horizontal="center" vertical="center" wrapText="1"/>
    </xf>
    <xf numFmtId="0" fontId="19" fillId="9" borderId="12" xfId="0" applyFont="1" applyFill="1" applyBorder="1" applyAlignment="1" applyProtection="1">
      <alignment horizontal="center" vertical="center" wrapText="1"/>
    </xf>
    <xf numFmtId="0" fontId="19" fillId="9" borderId="15" xfId="0" applyFont="1" applyFill="1" applyBorder="1" applyAlignment="1" applyProtection="1">
      <alignment horizontal="center" vertical="center" wrapText="1"/>
    </xf>
    <xf numFmtId="0" fontId="9" fillId="28" borderId="84" xfId="0" applyFont="1" applyFill="1" applyBorder="1" applyAlignment="1" applyProtection="1">
      <alignment horizontal="center" vertical="center" wrapText="1"/>
    </xf>
    <xf numFmtId="0" fontId="11" fillId="28" borderId="73" xfId="0" applyFont="1" applyFill="1" applyBorder="1" applyAlignment="1" applyProtection="1">
      <alignment horizontal="center" vertical="center" wrapText="1"/>
    </xf>
    <xf numFmtId="0" fontId="11" fillId="28" borderId="140" xfId="0" applyFont="1" applyFill="1" applyBorder="1" applyAlignment="1" applyProtection="1">
      <alignment horizontal="center" vertical="center" wrapText="1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15" xfId="0" applyFont="1" applyFill="1" applyBorder="1" applyAlignment="1" applyProtection="1">
      <alignment horizontal="center" vertical="center" wrapText="1"/>
    </xf>
    <xf numFmtId="0" fontId="9" fillId="26" borderId="122" xfId="0" applyFont="1" applyFill="1" applyBorder="1" applyAlignment="1" applyProtection="1">
      <alignment horizontal="center" vertical="center" wrapText="1"/>
    </xf>
    <xf numFmtId="0" fontId="9" fillId="26" borderId="5" xfId="0" applyFont="1" applyFill="1" applyBorder="1" applyAlignment="1" applyProtection="1">
      <alignment horizontal="center" vertical="center" wrapText="1"/>
    </xf>
    <xf numFmtId="0" fontId="9" fillId="26" borderId="123" xfId="0" applyFont="1" applyFill="1" applyBorder="1" applyAlignment="1" applyProtection="1">
      <alignment horizontal="center" vertical="center" wrapText="1"/>
    </xf>
    <xf numFmtId="0" fontId="9" fillId="26" borderId="120" xfId="0" applyFont="1" applyFill="1" applyBorder="1" applyAlignment="1" applyProtection="1">
      <alignment horizontal="center" vertical="center" wrapText="1"/>
    </xf>
    <xf numFmtId="0" fontId="9" fillId="26" borderId="124" xfId="0" applyFont="1" applyFill="1" applyBorder="1" applyAlignment="1" applyProtection="1">
      <alignment horizontal="center" vertical="center" wrapText="1"/>
    </xf>
    <xf numFmtId="0" fontId="9" fillId="26" borderId="6" xfId="0" applyFont="1" applyFill="1" applyBorder="1" applyAlignment="1" applyProtection="1">
      <alignment horizontal="center" vertical="center" wrapText="1"/>
    </xf>
    <xf numFmtId="0" fontId="14" fillId="0" borderId="22" xfId="0" applyFont="1" applyFill="1" applyBorder="1" applyAlignment="1" applyProtection="1">
      <alignment horizontal="left" vertical="top" wrapText="1"/>
      <protection locked="0"/>
    </xf>
    <xf numFmtId="0" fontId="14" fillId="0" borderId="19" xfId="0" applyFont="1" applyFill="1" applyBorder="1" applyAlignment="1" applyProtection="1">
      <alignment horizontal="left" vertical="top" wrapText="1"/>
      <protection locked="0"/>
    </xf>
    <xf numFmtId="0" fontId="14" fillId="0" borderId="22" xfId="0" applyFont="1" applyBorder="1" applyAlignment="1" applyProtection="1">
      <alignment horizontal="left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</xf>
    <xf numFmtId="0" fontId="19" fillId="4" borderId="13" xfId="0" applyFont="1" applyFill="1" applyBorder="1" applyAlignment="1" applyProtection="1">
      <alignment horizontal="center" vertical="center" wrapText="1"/>
    </xf>
    <xf numFmtId="0" fontId="19" fillId="4" borderId="15" xfId="0" applyFont="1" applyFill="1" applyBorder="1" applyAlignment="1" applyProtection="1">
      <alignment horizontal="center" vertical="center" wrapText="1"/>
    </xf>
    <xf numFmtId="0" fontId="9" fillId="27" borderId="122" xfId="0" applyFont="1" applyFill="1" applyBorder="1" applyAlignment="1" applyProtection="1">
      <alignment horizontal="center" vertical="center" wrapText="1"/>
    </xf>
    <xf numFmtId="0" fontId="9" fillId="27" borderId="5" xfId="0" applyFont="1" applyFill="1" applyBorder="1" applyAlignment="1" applyProtection="1">
      <alignment horizontal="center" vertical="center" wrapText="1"/>
    </xf>
    <xf numFmtId="0" fontId="9" fillId="27" borderId="129" xfId="0" applyFont="1" applyFill="1" applyBorder="1" applyAlignment="1" applyProtection="1">
      <alignment horizontal="center" vertical="center" wrapText="1"/>
    </xf>
    <xf numFmtId="0" fontId="9" fillId="27" borderId="6" xfId="0" applyFont="1" applyFill="1" applyBorder="1" applyAlignment="1" applyProtection="1">
      <alignment horizontal="center" vertical="center" wrapText="1"/>
    </xf>
    <xf numFmtId="0" fontId="9" fillId="27" borderId="132" xfId="0" applyFont="1" applyFill="1" applyBorder="1" applyAlignment="1" applyProtection="1">
      <alignment horizontal="center" vertical="center" wrapText="1"/>
    </xf>
    <xf numFmtId="0" fontId="9" fillId="27" borderId="124" xfId="0" applyFont="1" applyFill="1" applyBorder="1" applyAlignment="1" applyProtection="1">
      <alignment horizontal="center" vertical="center" wrapText="1"/>
    </xf>
    <xf numFmtId="49" fontId="34" fillId="27" borderId="84" xfId="0" applyNumberFormat="1" applyFont="1" applyFill="1" applyBorder="1" applyAlignment="1" applyProtection="1">
      <alignment horizontal="center" vertical="center" wrapText="1"/>
    </xf>
    <xf numFmtId="49" fontId="34" fillId="27" borderId="103" xfId="0" applyNumberFormat="1" applyFont="1" applyFill="1" applyBorder="1" applyAlignment="1" applyProtection="1">
      <alignment horizontal="center" vertical="center" wrapText="1"/>
    </xf>
    <xf numFmtId="0" fontId="6" fillId="15" borderId="0" xfId="0" applyFont="1" applyFill="1" applyAlignment="1">
      <alignment horizontal="center" vertical="center" wrapText="1"/>
    </xf>
    <xf numFmtId="0" fontId="6" fillId="14" borderId="205" xfId="0" applyFont="1" applyFill="1" applyBorder="1" applyAlignment="1">
      <alignment horizontal="center" vertical="center" wrapText="1"/>
    </xf>
    <xf numFmtId="165" fontId="23" fillId="0" borderId="11" xfId="0" applyNumberFormat="1" applyFont="1" applyBorder="1" applyAlignment="1" applyProtection="1">
      <alignment horizontal="center" vertical="center" wrapText="1"/>
    </xf>
    <xf numFmtId="165" fontId="23" fillId="0" borderId="14" xfId="0" applyNumberFormat="1" applyFont="1" applyBorder="1" applyAlignment="1" applyProtection="1">
      <alignment horizontal="center" vertical="center" wrapText="1"/>
    </xf>
    <xf numFmtId="0" fontId="0" fillId="0" borderId="0" xfId="0" applyProtection="1">
      <alignment wrapText="1"/>
    </xf>
    <xf numFmtId="0" fontId="3" fillId="11" borderId="92" xfId="0" applyFont="1" applyFill="1" applyBorder="1" applyAlignment="1" applyProtection="1">
      <alignment horizontal="right" vertical="center" wrapText="1"/>
    </xf>
    <xf numFmtId="0" fontId="3" fillId="21" borderId="93" xfId="0" applyFont="1" applyFill="1" applyBorder="1" applyAlignment="1" applyProtection="1">
      <alignment horizontal="right" vertical="center" wrapText="1"/>
    </xf>
    <xf numFmtId="0" fontId="0" fillId="0" borderId="0" xfId="0" applyFill="1" applyProtection="1">
      <alignment wrapText="1"/>
    </xf>
    <xf numFmtId="0" fontId="42" fillId="0" borderId="0" xfId="0" applyFont="1" applyAlignment="1" applyProtection="1">
      <alignment horizontal="center" vertical="center" wrapText="1"/>
    </xf>
    <xf numFmtId="0" fontId="43" fillId="0" borderId="196" xfId="0" applyFont="1" applyBorder="1" applyAlignment="1" applyProtection="1">
      <alignment horizontal="left" vertical="center" wrapText="1"/>
    </xf>
    <xf numFmtId="0" fontId="43" fillId="0" borderId="206" xfId="0" applyFont="1" applyBorder="1" applyAlignment="1" applyProtection="1">
      <alignment horizontal="justify" vertical="center" wrapText="1"/>
    </xf>
    <xf numFmtId="0" fontId="44" fillId="0" borderId="206" xfId="0" applyFont="1" applyBorder="1" applyProtection="1">
      <alignment wrapText="1"/>
    </xf>
    <xf numFmtId="0" fontId="13" fillId="0" borderId="0" xfId="0" applyFont="1" applyAlignment="1" applyProtection="1">
      <alignment horizontal="justify" vertical="center" wrapText="1"/>
    </xf>
    <xf numFmtId="0" fontId="0" fillId="0" borderId="0" xfId="0" applyFont="1" applyFill="1" applyProtection="1">
      <alignment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14" fontId="4" fillId="0" borderId="11" xfId="0" applyNumberFormat="1" applyFont="1" applyBorder="1" applyAlignment="1" applyProtection="1">
      <alignment horizontal="center" vertical="center" wrapText="1"/>
    </xf>
    <xf numFmtId="0" fontId="27" fillId="41" borderId="12" xfId="0" applyFont="1" applyFill="1" applyBorder="1" applyAlignment="1" applyProtection="1">
      <alignment horizontal="center" vertical="center" wrapText="1"/>
    </xf>
    <xf numFmtId="0" fontId="19" fillId="41" borderId="13" xfId="0" applyFont="1" applyFill="1" applyBorder="1" applyAlignment="1" applyProtection="1">
      <alignment horizontal="center" vertical="center" wrapText="1"/>
    </xf>
    <xf numFmtId="0" fontId="19" fillId="41" borderId="15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9" fillId="32" borderId="142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33" fillId="32" borderId="103" xfId="0" applyFont="1" applyFill="1" applyBorder="1" applyAlignment="1" applyProtection="1">
      <alignment horizontal="left" vertical="top" wrapText="1" indent="1"/>
    </xf>
    <xf numFmtId="0" fontId="0" fillId="0" borderId="0" xfId="0" applyAlignment="1" applyProtection="1">
      <alignment vertical="top" wrapText="1"/>
    </xf>
    <xf numFmtId="164" fontId="4" fillId="0" borderId="9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wrapText="1"/>
    </xf>
    <xf numFmtId="0" fontId="11" fillId="32" borderId="2" xfId="0" applyFont="1" applyFill="1" applyBorder="1" applyAlignment="1" applyProtection="1">
      <alignment horizontal="right" vertical="top" wrapText="1"/>
    </xf>
    <xf numFmtId="164" fontId="4" fillId="32" borderId="3" xfId="0" applyNumberFormat="1" applyFont="1" applyFill="1" applyBorder="1" applyAlignment="1" applyProtection="1">
      <alignment horizontal="center" vertical="center" wrapText="1"/>
    </xf>
    <xf numFmtId="164" fontId="5" fillId="32" borderId="49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top" wrapText="1"/>
    </xf>
    <xf numFmtId="164" fontId="4" fillId="0" borderId="33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64" fontId="4" fillId="0" borderId="48" xfId="0" applyNumberFormat="1" applyFont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33" xfId="0" applyFont="1" applyBorder="1" applyAlignment="1" applyProtection="1">
      <alignment horizontal="center" vertical="center" wrapText="1"/>
    </xf>
    <xf numFmtId="0" fontId="11" fillId="32" borderId="40" xfId="0" applyFont="1" applyFill="1" applyBorder="1" applyAlignment="1" applyProtection="1">
      <alignment horizontal="right" vertical="top" wrapText="1"/>
    </xf>
    <xf numFmtId="0" fontId="11" fillId="32" borderId="37" xfId="0" applyFont="1" applyFill="1" applyBorder="1" applyAlignment="1" applyProtection="1">
      <alignment horizontal="right" vertical="top" wrapText="1"/>
    </xf>
    <xf numFmtId="0" fontId="11" fillId="32" borderId="36" xfId="0" applyFont="1" applyFill="1" applyBorder="1" applyAlignment="1" applyProtection="1">
      <alignment horizontal="center" vertical="center" wrapText="1"/>
    </xf>
    <xf numFmtId="0" fontId="5" fillId="32" borderId="38" xfId="0" applyFont="1" applyFill="1" applyBorder="1" applyAlignment="1" applyProtection="1">
      <alignment horizontal="center" vertical="center" wrapText="1"/>
    </xf>
    <xf numFmtId="0" fontId="4" fillId="0" borderId="48" xfId="0" applyFont="1" applyBorder="1" applyAlignment="1" applyProtection="1">
      <alignment horizontal="center" vertical="center" wrapText="1"/>
    </xf>
    <xf numFmtId="0" fontId="11" fillId="32" borderId="53" xfId="0" applyFont="1" applyFill="1" applyBorder="1" applyAlignment="1" applyProtection="1">
      <alignment horizontal="center" vertical="center" wrapText="1"/>
    </xf>
    <xf numFmtId="0" fontId="5" fillId="32" borderId="54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top" wrapText="1"/>
    </xf>
    <xf numFmtId="0" fontId="5" fillId="0" borderId="0" xfId="0" applyFont="1" applyAlignment="1" applyProtection="1">
      <alignment horizontal="center" vertical="center" wrapText="1"/>
    </xf>
    <xf numFmtId="0" fontId="9" fillId="32" borderId="135" xfId="0" applyFont="1" applyFill="1" applyBorder="1" applyAlignment="1" applyProtection="1">
      <alignment horizontal="left" vertical="center" wrapText="1"/>
    </xf>
    <xf numFmtId="0" fontId="9" fillId="32" borderId="152" xfId="0" applyFont="1" applyFill="1" applyBorder="1" applyAlignment="1" applyProtection="1">
      <alignment horizontal="left" vertical="center" wrapText="1"/>
    </xf>
    <xf numFmtId="0" fontId="33" fillId="32" borderId="45" xfId="0" applyFont="1" applyFill="1" applyBorder="1" applyAlignment="1" applyProtection="1">
      <alignment horizontal="left" vertical="top" wrapText="1" indent="1"/>
    </xf>
    <xf numFmtId="0" fontId="33" fillId="32" borderId="153" xfId="0" applyFont="1" applyFill="1" applyBorder="1" applyAlignment="1" applyProtection="1">
      <alignment horizontal="left" vertical="top" wrapText="1" indent="1"/>
    </xf>
    <xf numFmtId="0" fontId="4" fillId="0" borderId="0" xfId="0" applyFont="1" applyBorder="1" applyAlignment="1" applyProtection="1">
      <alignment vertical="center" wrapText="1"/>
    </xf>
    <xf numFmtId="0" fontId="4" fillId="0" borderId="158" xfId="0" applyFont="1" applyBorder="1" applyAlignment="1" applyProtection="1">
      <alignment horizontal="center" vertical="center" wrapText="1"/>
    </xf>
    <xf numFmtId="0" fontId="11" fillId="32" borderId="159" xfId="0" applyFont="1" applyFill="1" applyBorder="1" applyAlignment="1" applyProtection="1">
      <alignment horizontal="right" vertical="top" wrapText="1"/>
    </xf>
    <xf numFmtId="0" fontId="11" fillId="32" borderId="160" xfId="0" applyFont="1" applyFill="1" applyBorder="1" applyAlignment="1" applyProtection="1">
      <alignment horizontal="right" vertical="top" wrapText="1"/>
    </xf>
    <xf numFmtId="0" fontId="11" fillId="32" borderId="161" xfId="0" applyFont="1" applyFill="1" applyBorder="1" applyAlignment="1" applyProtection="1">
      <alignment horizontal="center" vertical="center" wrapText="1"/>
    </xf>
    <xf numFmtId="0" fontId="5" fillId="32" borderId="162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right" vertical="top" wrapText="1"/>
    </xf>
    <xf numFmtId="0" fontId="9" fillId="0" borderId="0" xfId="0" applyFont="1" applyBorder="1" applyAlignment="1" applyProtection="1">
      <alignment horizontal="center" vertical="center" wrapText="1"/>
    </xf>
    <xf numFmtId="0" fontId="0" fillId="0" borderId="0" xfId="0" applyBorder="1" applyProtection="1">
      <alignment wrapText="1"/>
    </xf>
    <xf numFmtId="0" fontId="19" fillId="35" borderId="0" xfId="0" applyFont="1" applyFill="1" applyBorder="1" applyAlignment="1" applyProtection="1">
      <alignment vertical="center" wrapText="1"/>
    </xf>
    <xf numFmtId="164" fontId="6" fillId="35" borderId="0" xfId="0" applyNumberFormat="1" applyFont="1" applyFill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3" fillId="0" borderId="0" xfId="0" applyFont="1" applyAlignment="1" applyProtection="1">
      <alignment horizontal="center" vertical="center" wrapText="1"/>
    </xf>
    <xf numFmtId="0" fontId="1" fillId="0" borderId="47" xfId="0" applyFont="1" applyBorder="1" applyAlignment="1" applyProtection="1">
      <alignment horizontal="justify" vertical="top" wrapText="1"/>
      <protection locked="0"/>
    </xf>
    <xf numFmtId="0" fontId="2" fillId="0" borderId="47" xfId="0" applyFont="1" applyBorder="1" applyAlignment="1" applyProtection="1">
      <alignment horizontal="justify" vertical="top" wrapText="1"/>
      <protection locked="0"/>
    </xf>
    <xf numFmtId="0" fontId="2" fillId="0" borderId="156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9" fillId="31" borderId="121" xfId="0" applyFont="1" applyFill="1" applyBorder="1" applyAlignment="1" applyProtection="1">
      <alignment vertical="center" wrapText="1"/>
    </xf>
    <xf numFmtId="0" fontId="33" fillId="31" borderId="126" xfId="0" applyFont="1" applyFill="1" applyBorder="1" applyAlignment="1" applyProtection="1">
      <alignment horizontal="left" vertical="top" wrapText="1" indent="1"/>
    </xf>
    <xf numFmtId="0" fontId="8" fillId="0" borderId="33" xfId="0" applyFont="1" applyBorder="1" applyAlignment="1" applyProtection="1">
      <alignment horizontal="center" vertical="center" wrapText="1"/>
    </xf>
    <xf numFmtId="0" fontId="9" fillId="31" borderId="50" xfId="0" applyFont="1" applyFill="1" applyBorder="1" applyAlignment="1" applyProtection="1">
      <alignment horizontal="right" vertical="top" wrapText="1"/>
    </xf>
    <xf numFmtId="0" fontId="9" fillId="31" borderId="41" xfId="0" applyFont="1" applyFill="1" applyBorder="1" applyAlignment="1" applyProtection="1">
      <alignment horizontal="center" vertical="center" wrapText="1"/>
    </xf>
    <xf numFmtId="0" fontId="9" fillId="31" borderId="3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9" fillId="31" borderId="34" xfId="0" applyFont="1" applyFill="1" applyBorder="1" applyAlignment="1" applyProtection="1">
      <alignment horizontal="right" vertical="top" wrapText="1"/>
    </xf>
    <xf numFmtId="0" fontId="9" fillId="31" borderId="2" xfId="0" applyFont="1" applyFill="1" applyBorder="1" applyAlignment="1" applyProtection="1">
      <alignment horizontal="right" vertical="top" wrapText="1"/>
    </xf>
    <xf numFmtId="0" fontId="19" fillId="6" borderId="0" xfId="0" applyFont="1" applyFill="1" applyBorder="1" applyAlignment="1" applyProtection="1">
      <alignment vertical="center" wrapText="1"/>
    </xf>
    <xf numFmtId="164" fontId="6" fillId="6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justify" vertical="center" wrapText="1"/>
      <protection locked="0"/>
    </xf>
    <xf numFmtId="0" fontId="1" fillId="0" borderId="39" xfId="0" applyFont="1" applyFill="1" applyBorder="1" applyAlignment="1" applyProtection="1">
      <alignment horizontal="justify" vertical="center" wrapText="1"/>
      <protection locked="0"/>
    </xf>
    <xf numFmtId="0" fontId="0" fillId="0" borderId="39" xfId="0" applyFont="1" applyBorder="1" applyAlignment="1" applyProtection="1">
      <alignment vertical="center" wrapText="1"/>
      <protection locked="0"/>
    </xf>
    <xf numFmtId="0" fontId="1" fillId="0" borderId="39" xfId="0" applyFont="1" applyBorder="1" applyAlignment="1" applyProtection="1">
      <alignment horizontal="justify" vertical="center" wrapText="1"/>
      <protection locked="0"/>
    </xf>
    <xf numFmtId="0" fontId="13" fillId="0" borderId="0" xfId="0" applyFont="1" applyAlignment="1" applyProtection="1">
      <alignment wrapText="1"/>
    </xf>
    <xf numFmtId="0" fontId="9" fillId="30" borderId="207" xfId="0" applyFont="1" applyFill="1" applyBorder="1" applyAlignment="1" applyProtection="1">
      <alignment horizontal="left" vertical="center" wrapText="1"/>
    </xf>
    <xf numFmtId="0" fontId="9" fillId="30" borderId="152" xfId="0" applyFont="1" applyFill="1" applyBorder="1" applyAlignment="1" applyProtection="1">
      <alignment horizontal="left" vertical="center" wrapText="1"/>
    </xf>
    <xf numFmtId="0" fontId="9" fillId="30" borderId="149" xfId="0" applyFont="1" applyFill="1" applyBorder="1" applyAlignment="1" applyProtection="1">
      <alignment horizontal="center" vertical="center" wrapText="1"/>
    </xf>
    <xf numFmtId="0" fontId="33" fillId="30" borderId="163" xfId="0" applyFont="1" applyFill="1" applyBorder="1" applyAlignment="1" applyProtection="1">
      <alignment horizontal="left" vertical="top" wrapText="1" indent="1"/>
    </xf>
    <xf numFmtId="0" fontId="33" fillId="30" borderId="82" xfId="0" applyFont="1" applyFill="1" applyBorder="1" applyAlignment="1" applyProtection="1">
      <alignment horizontal="left" vertical="top" wrapText="1" indent="1"/>
    </xf>
    <xf numFmtId="0" fontId="9" fillId="30" borderId="155" xfId="0" applyFont="1" applyFill="1" applyBorder="1" applyAlignment="1" applyProtection="1">
      <alignment horizontal="center" vertical="center" wrapText="1"/>
    </xf>
    <xf numFmtId="0" fontId="8" fillId="0" borderId="158" xfId="0" applyFont="1" applyBorder="1" applyAlignment="1" applyProtection="1">
      <alignment horizontal="center" vertical="center" wrapText="1"/>
    </xf>
    <xf numFmtId="0" fontId="9" fillId="30" borderId="10" xfId="0" applyFont="1" applyFill="1" applyBorder="1" applyAlignment="1" applyProtection="1">
      <alignment horizontal="right" vertical="center" wrapText="1"/>
    </xf>
    <xf numFmtId="0" fontId="9" fillId="30" borderId="208" xfId="0" applyFont="1" applyFill="1" applyBorder="1" applyAlignment="1" applyProtection="1">
      <alignment horizontal="right" vertical="center" wrapText="1"/>
    </xf>
    <xf numFmtId="0" fontId="9" fillId="30" borderId="74" xfId="0" applyFont="1" applyFill="1" applyBorder="1" applyAlignment="1" applyProtection="1">
      <alignment horizontal="center" vertical="center" wrapText="1"/>
    </xf>
    <xf numFmtId="0" fontId="9" fillId="30" borderId="210" xfId="0" applyFont="1" applyFill="1" applyBorder="1" applyAlignment="1" applyProtection="1">
      <alignment horizontal="center" vertical="center" wrapText="1"/>
    </xf>
    <xf numFmtId="0" fontId="9" fillId="30" borderId="107" xfId="0" applyFont="1" applyFill="1" applyBorder="1" applyAlignment="1" applyProtection="1">
      <alignment horizontal="center" vertical="center" wrapText="1"/>
    </xf>
    <xf numFmtId="0" fontId="9" fillId="30" borderId="75" xfId="0" applyFont="1" applyFill="1" applyBorder="1" applyAlignment="1" applyProtection="1">
      <alignment horizontal="center" vertical="center" wrapText="1"/>
    </xf>
    <xf numFmtId="0" fontId="9" fillId="30" borderId="149" xfId="0" applyFont="1" applyFill="1" applyBorder="1" applyAlignment="1" applyProtection="1">
      <alignment horizontal="center" vertical="center" wrapText="1"/>
    </xf>
    <xf numFmtId="0" fontId="9" fillId="30" borderId="107" xfId="0" applyFont="1" applyFill="1" applyBorder="1" applyAlignment="1" applyProtection="1">
      <alignment horizontal="center" vertical="center" wrapText="1"/>
    </xf>
    <xf numFmtId="0" fontId="9" fillId="30" borderId="38" xfId="0" applyFont="1" applyFill="1" applyBorder="1" applyAlignment="1" applyProtection="1">
      <alignment horizontal="center" vertical="center" wrapText="1"/>
    </xf>
    <xf numFmtId="0" fontId="19" fillId="20" borderId="0" xfId="0" applyFont="1" applyFill="1" applyBorder="1" applyAlignment="1" applyProtection="1">
      <alignment horizontal="left" vertical="center" wrapText="1"/>
    </xf>
    <xf numFmtId="0" fontId="29" fillId="45" borderId="0" xfId="0" applyFont="1" applyFill="1" applyBorder="1" applyAlignment="1" applyProtection="1">
      <alignment horizontal="right" vertical="center" wrapText="1"/>
    </xf>
    <xf numFmtId="0" fontId="20" fillId="20" borderId="0" xfId="0" applyFont="1" applyFill="1" applyBorder="1" applyAlignment="1" applyProtection="1">
      <alignment horizontal="center" vertical="center" wrapText="1"/>
    </xf>
    <xf numFmtId="0" fontId="6" fillId="20" borderId="0" xfId="0" applyFont="1" applyFill="1" applyBorder="1" applyAlignment="1" applyProtection="1">
      <alignment horizontal="center" vertical="center" wrapText="1"/>
    </xf>
    <xf numFmtId="0" fontId="29" fillId="20" borderId="0" xfId="0" applyFont="1" applyFill="1" applyBorder="1" applyAlignment="1" applyProtection="1">
      <alignment horizontal="right" vertical="center" wrapText="1"/>
    </xf>
    <xf numFmtId="0" fontId="20" fillId="45" borderId="0" xfId="0" applyFont="1" applyFill="1" applyBorder="1" applyAlignment="1" applyProtection="1">
      <alignment horizontal="center" vertical="center" wrapText="1"/>
    </xf>
    <xf numFmtId="0" fontId="2" fillId="0" borderId="209" xfId="0" applyFont="1" applyBorder="1" applyAlignment="1" applyProtection="1">
      <alignment horizontal="left" vertical="top" wrapText="1"/>
      <protection locked="0"/>
    </xf>
    <xf numFmtId="0" fontId="2" fillId="0" borderId="110" xfId="0" applyFont="1" applyBorder="1" applyAlignment="1" applyProtection="1">
      <alignment horizontal="left" vertical="top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2" fontId="5" fillId="33" borderId="28" xfId="0" applyNumberFormat="1" applyFont="1" applyFill="1" applyBorder="1" applyAlignment="1" applyProtection="1">
      <alignment horizontal="center" vertical="center" wrapText="1"/>
    </xf>
    <xf numFmtId="2" fontId="7" fillId="33" borderId="28" xfId="0" applyNumberFormat="1" applyFont="1" applyFill="1" applyBorder="1" applyAlignment="1" applyProtection="1">
      <alignment horizontal="center" vertical="center" wrapText="1"/>
    </xf>
    <xf numFmtId="2" fontId="7" fillId="33" borderId="98" xfId="0" applyNumberFormat="1" applyFont="1" applyFill="1" applyBorder="1" applyAlignment="1" applyProtection="1">
      <alignment horizontal="center" vertical="center" wrapText="1"/>
    </xf>
    <xf numFmtId="2" fontId="19" fillId="35" borderId="69" xfId="0" applyNumberFormat="1" applyFont="1" applyFill="1" applyBorder="1" applyAlignment="1" applyProtection="1">
      <alignment horizontal="center" vertical="center" wrapText="1"/>
    </xf>
    <xf numFmtId="2" fontId="5" fillId="34" borderId="28" xfId="0" applyNumberFormat="1" applyFont="1" applyFill="1" applyBorder="1" applyAlignment="1" applyProtection="1">
      <alignment horizontal="center" vertical="center" wrapText="1"/>
    </xf>
    <xf numFmtId="2" fontId="7" fillId="34" borderId="28" xfId="0" applyNumberFormat="1" applyFont="1" applyFill="1" applyBorder="1" applyAlignment="1" applyProtection="1">
      <alignment horizontal="center" vertical="center" wrapText="1"/>
    </xf>
    <xf numFmtId="2" fontId="7" fillId="34" borderId="98" xfId="0" applyNumberFormat="1" applyFont="1" applyFill="1" applyBorder="1" applyAlignment="1" applyProtection="1">
      <alignment horizontal="center" vertical="center" wrapText="1"/>
    </xf>
    <xf numFmtId="2" fontId="19" fillId="16" borderId="69" xfId="0" applyNumberFormat="1" applyFont="1" applyFill="1" applyBorder="1" applyAlignment="1" applyProtection="1">
      <alignment horizontal="center" vertical="center" wrapText="1"/>
    </xf>
    <xf numFmtId="2" fontId="4" fillId="33" borderId="27" xfId="0" applyNumberFormat="1" applyFont="1" applyFill="1" applyBorder="1" applyAlignment="1" applyProtection="1">
      <alignment horizontal="center" vertical="center" wrapText="1"/>
    </xf>
    <xf numFmtId="2" fontId="8" fillId="33" borderId="27" xfId="0" applyNumberFormat="1" applyFont="1" applyFill="1" applyBorder="1" applyAlignment="1" applyProtection="1">
      <alignment horizontal="center" vertical="center" wrapText="1"/>
    </xf>
    <xf numFmtId="2" fontId="8" fillId="33" borderId="26" xfId="0" applyNumberFormat="1" applyFont="1" applyFill="1" applyBorder="1" applyAlignment="1" applyProtection="1">
      <alignment horizontal="center" vertical="center" wrapText="1"/>
    </xf>
    <xf numFmtId="2" fontId="22" fillId="35" borderId="68" xfId="0" applyNumberFormat="1" applyFont="1" applyFill="1" applyBorder="1" applyAlignment="1" applyProtection="1">
      <alignment horizontal="center" vertical="center" wrapText="1"/>
    </xf>
    <xf numFmtId="2" fontId="4" fillId="34" borderId="27" xfId="0" applyNumberFormat="1" applyFont="1" applyFill="1" applyBorder="1" applyAlignment="1" applyProtection="1">
      <alignment horizontal="center" vertical="center" wrapText="1"/>
    </xf>
    <xf numFmtId="2" fontId="8" fillId="34" borderId="27" xfId="0" applyNumberFormat="1" applyFont="1" applyFill="1" applyBorder="1" applyAlignment="1" applyProtection="1">
      <alignment horizontal="center" vertical="center" wrapText="1"/>
    </xf>
    <xf numFmtId="2" fontId="8" fillId="34" borderId="26" xfId="0" applyNumberFormat="1" applyFont="1" applyFill="1" applyBorder="1" applyAlignment="1" applyProtection="1">
      <alignment horizontal="center" vertical="center" wrapText="1"/>
    </xf>
    <xf numFmtId="2" fontId="22" fillId="16" borderId="68" xfId="0" applyNumberFormat="1" applyFont="1" applyFill="1" applyBorder="1" applyAlignment="1" applyProtection="1">
      <alignment horizontal="center" vertical="center" wrapText="1"/>
    </xf>
    <xf numFmtId="1" fontId="8" fillId="19" borderId="26" xfId="0" applyNumberFormat="1" applyFont="1" applyFill="1" applyBorder="1" applyAlignment="1" applyProtection="1">
      <alignment horizontal="center" vertical="center" wrapText="1"/>
    </xf>
    <xf numFmtId="1" fontId="4" fillId="19" borderId="27" xfId="0" applyNumberFormat="1" applyFont="1" applyFill="1" applyBorder="1" applyAlignment="1" applyProtection="1">
      <alignment horizontal="center" vertical="center" wrapText="1"/>
    </xf>
    <xf numFmtId="1" fontId="8" fillId="19" borderId="27" xfId="0" applyNumberFormat="1" applyFont="1" applyFill="1" applyBorder="1" applyAlignment="1" applyProtection="1">
      <alignment horizontal="center" vertical="center" wrapText="1"/>
    </xf>
    <xf numFmtId="1" fontId="8" fillId="18" borderId="118" xfId="0" applyNumberFormat="1" applyFont="1" applyFill="1" applyBorder="1" applyAlignment="1" applyProtection="1">
      <alignment horizontal="center" vertical="center" wrapText="1"/>
    </xf>
    <xf numFmtId="1" fontId="5" fillId="19" borderId="28" xfId="0" applyNumberFormat="1" applyFont="1" applyFill="1" applyBorder="1" applyAlignment="1" applyProtection="1">
      <alignment horizontal="center" vertical="center" wrapText="1"/>
    </xf>
    <xf numFmtId="1" fontId="7" fillId="19" borderId="28" xfId="0" applyNumberFormat="1" applyFont="1" applyFill="1" applyBorder="1" applyAlignment="1" applyProtection="1">
      <alignment horizontal="center" vertical="center" wrapText="1"/>
    </xf>
    <xf numFmtId="1" fontId="29" fillId="17" borderId="69" xfId="0" applyNumberFormat="1" applyFont="1" applyFill="1" applyBorder="1" applyAlignment="1" applyProtection="1">
      <alignment horizontal="center" vertical="center" wrapText="1"/>
    </xf>
    <xf numFmtId="1" fontId="7" fillId="19" borderId="98" xfId="0" applyNumberFormat="1" applyFont="1" applyFill="1" applyBorder="1" applyAlignment="1" applyProtection="1">
      <alignment horizontal="center" vertical="center" wrapText="1"/>
    </xf>
    <xf numFmtId="2" fontId="5" fillId="13" borderId="28" xfId="0" applyNumberFormat="1" applyFont="1" applyFill="1" applyBorder="1" applyAlignment="1" applyProtection="1">
      <alignment horizontal="center" vertical="center" wrapText="1"/>
    </xf>
    <xf numFmtId="2" fontId="5" fillId="13" borderId="71" xfId="0" applyNumberFormat="1" applyFont="1" applyFill="1" applyBorder="1" applyAlignment="1" applyProtection="1">
      <alignment horizontal="center" vertical="center" wrapText="1"/>
    </xf>
    <xf numFmtId="2" fontId="5" fillId="13" borderId="81" xfId="0" applyNumberFormat="1" applyFont="1" applyFill="1" applyBorder="1" applyAlignment="1" applyProtection="1">
      <alignment horizontal="center" vertical="center" wrapText="1"/>
    </xf>
    <xf numFmtId="2" fontId="6" fillId="37" borderId="89" xfId="0" applyNumberFormat="1" applyFont="1" applyFill="1" applyBorder="1" applyAlignment="1" applyProtection="1">
      <alignment horizontal="center" vertical="center" wrapText="1"/>
    </xf>
    <xf numFmtId="2" fontId="6" fillId="37" borderId="90" xfId="0" applyNumberFormat="1" applyFont="1" applyFill="1" applyBorder="1" applyAlignment="1" applyProtection="1">
      <alignment horizontal="center" vertical="center" wrapText="1"/>
    </xf>
    <xf numFmtId="2" fontId="22" fillId="37" borderId="94" xfId="0" applyNumberFormat="1" applyFont="1" applyFill="1" applyBorder="1" applyAlignment="1" applyProtection="1">
      <alignment horizontal="center" vertical="center" wrapText="1"/>
    </xf>
    <xf numFmtId="2" fontId="8" fillId="13" borderId="27" xfId="0" applyNumberFormat="1" applyFont="1" applyFill="1" applyBorder="1" applyAlignment="1" applyProtection="1">
      <alignment horizontal="center" vertical="center" wrapText="1"/>
    </xf>
    <xf numFmtId="2" fontId="8" fillId="13" borderId="31" xfId="0" applyNumberFormat="1" applyFont="1" applyFill="1" applyBorder="1" applyAlignment="1" applyProtection="1">
      <alignment horizontal="center" vertical="center" wrapText="1"/>
    </xf>
    <xf numFmtId="2" fontId="8" fillId="12" borderId="29" xfId="0" applyNumberFormat="1" applyFont="1" applyFill="1" applyBorder="1" applyAlignment="1" applyProtection="1">
      <alignment horizontal="center" vertical="center" wrapText="1"/>
    </xf>
    <xf numFmtId="1" fontId="8" fillId="12" borderId="27" xfId="0" applyNumberFormat="1" applyFont="1" applyFill="1" applyBorder="1" applyAlignment="1" applyProtection="1">
      <alignment horizontal="center" vertical="center" wrapText="1"/>
    </xf>
    <xf numFmtId="1" fontId="8" fillId="12" borderId="29" xfId="0" applyNumberFormat="1" applyFont="1" applyFill="1" applyBorder="1" applyAlignment="1" applyProtection="1">
      <alignment horizontal="center" vertical="center" wrapText="1"/>
    </xf>
    <xf numFmtId="1" fontId="8" fillId="12" borderId="31" xfId="0" applyNumberFormat="1" applyFont="1" applyFill="1" applyBorder="1" applyAlignment="1" applyProtection="1">
      <alignment horizontal="center" vertical="center" wrapText="1"/>
    </xf>
    <xf numFmtId="2" fontId="8" fillId="12" borderId="26" xfId="0" applyNumberFormat="1" applyFont="1" applyFill="1" applyBorder="1" applyAlignment="1" applyProtection="1">
      <alignment horizontal="center" vertical="center" wrapText="1"/>
    </xf>
    <xf numFmtId="2" fontId="7" fillId="12" borderId="30" xfId="0" applyNumberFormat="1" applyFont="1" applyFill="1" applyBorder="1" applyAlignment="1" applyProtection="1">
      <alignment horizontal="center" vertical="center" wrapText="1"/>
    </xf>
    <xf numFmtId="2" fontId="7" fillId="12" borderId="81" xfId="0" applyNumberFormat="1" applyFont="1" applyFill="1" applyBorder="1" applyAlignment="1" applyProtection="1">
      <alignment horizontal="center" vertical="center" wrapText="1"/>
    </xf>
    <xf numFmtId="2" fontId="7" fillId="12" borderId="98" xfId="0" applyNumberFormat="1" applyFont="1" applyFill="1" applyBorder="1" applyAlignment="1" applyProtection="1">
      <alignment horizontal="center" vertical="center" wrapText="1"/>
    </xf>
    <xf numFmtId="2" fontId="19" fillId="11" borderId="89" xfId="0" applyNumberFormat="1" applyFont="1" applyFill="1" applyBorder="1" applyAlignment="1" applyProtection="1">
      <alignment horizontal="center" vertical="center" wrapText="1"/>
    </xf>
    <xf numFmtId="2" fontId="19" fillId="11" borderId="90" xfId="0" applyNumberFormat="1" applyFont="1" applyFill="1" applyBorder="1" applyAlignment="1" applyProtection="1">
      <alignment horizontal="center" vertical="center" wrapText="1"/>
    </xf>
    <xf numFmtId="2" fontId="22" fillId="11" borderId="94" xfId="0" applyNumberFormat="1" applyFont="1" applyFill="1" applyBorder="1" applyAlignment="1" applyProtection="1">
      <alignment horizontal="center" vertical="center" wrapText="1"/>
    </xf>
    <xf numFmtId="1" fontId="22" fillId="11" borderId="118" xfId="0" applyNumberFormat="1" applyFont="1" applyFill="1" applyBorder="1" applyAlignment="1" applyProtection="1">
      <alignment horizontal="center" vertical="center" wrapText="1"/>
    </xf>
    <xf numFmtId="164" fontId="7" fillId="23" borderId="30" xfId="0" applyNumberFormat="1" applyFont="1" applyFill="1" applyBorder="1" applyAlignment="1" applyProtection="1">
      <alignment horizontal="center" vertical="center" wrapText="1"/>
    </xf>
    <xf numFmtId="164" fontId="6" fillId="8" borderId="106" xfId="0" applyNumberFormat="1" applyFont="1" applyFill="1" applyBorder="1" applyAlignment="1" applyProtection="1">
      <alignment horizontal="center" vertical="center" wrapText="1"/>
    </xf>
    <xf numFmtId="1" fontId="8" fillId="23" borderId="26" xfId="0" applyNumberFormat="1" applyFont="1" applyFill="1" applyBorder="1" applyAlignment="1" applyProtection="1">
      <alignment horizontal="center" vertical="center" wrapText="1"/>
    </xf>
    <xf numFmtId="1" fontId="7" fillId="23" borderId="101" xfId="0" applyNumberFormat="1" applyFont="1" applyFill="1" applyBorder="1" applyAlignment="1" applyProtection="1">
      <alignment horizontal="center" vertical="center" wrapText="1"/>
    </xf>
    <xf numFmtId="1" fontId="8" fillId="23" borderId="29" xfId="0" applyNumberFormat="1" applyFont="1" applyFill="1" applyBorder="1" applyAlignment="1" applyProtection="1">
      <alignment horizontal="center" vertical="center" wrapText="1"/>
    </xf>
    <xf numFmtId="1" fontId="7" fillId="23" borderId="30" xfId="0" applyNumberFormat="1" applyFont="1" applyFill="1" applyBorder="1" applyAlignment="1" applyProtection="1">
      <alignment horizontal="center" vertical="center" wrapText="1"/>
    </xf>
    <xf numFmtId="1" fontId="8" fillId="23" borderId="24" xfId="0" applyNumberFormat="1" applyFont="1" applyFill="1" applyBorder="1" applyAlignment="1" applyProtection="1">
      <alignment horizontal="center" vertical="center" wrapText="1"/>
    </xf>
    <xf numFmtId="1" fontId="7" fillId="23" borderId="25" xfId="0" applyNumberFormat="1" applyFont="1" applyFill="1" applyBorder="1" applyAlignment="1" applyProtection="1">
      <alignment horizontal="center" vertical="center" wrapText="1"/>
    </xf>
    <xf numFmtId="1" fontId="20" fillId="8" borderId="68" xfId="0" applyNumberFormat="1" applyFont="1" applyFill="1" applyBorder="1" applyAlignment="1" applyProtection="1">
      <alignment horizontal="center" vertical="center" wrapText="1"/>
    </xf>
    <xf numFmtId="2" fontId="8" fillId="25" borderId="46" xfId="0" applyNumberFormat="1" applyFont="1" applyFill="1" applyBorder="1" applyAlignment="1" applyProtection="1">
      <alignment horizontal="center" vertical="center" wrapText="1"/>
    </xf>
    <xf numFmtId="1" fontId="8" fillId="25" borderId="107" xfId="0" applyNumberFormat="1" applyFont="1" applyFill="1" applyBorder="1" applyAlignment="1" applyProtection="1">
      <alignment horizontal="center" vertical="center" wrapText="1"/>
    </xf>
    <xf numFmtId="1" fontId="8" fillId="25" borderId="46" xfId="0" applyNumberFormat="1" applyFont="1" applyFill="1" applyBorder="1" applyAlignment="1" applyProtection="1">
      <alignment horizontal="center" vertical="center" wrapText="1"/>
    </xf>
    <xf numFmtId="1" fontId="8" fillId="25" borderId="116" xfId="0" applyNumberFormat="1" applyFont="1" applyFill="1" applyBorder="1" applyAlignment="1" applyProtection="1">
      <alignment horizontal="center" vertical="center" wrapText="1"/>
    </xf>
    <xf numFmtId="2" fontId="5" fillId="25" borderId="72" xfId="0" applyNumberFormat="1" applyFont="1" applyFill="1" applyBorder="1" applyAlignment="1" applyProtection="1">
      <alignment horizontal="center" vertical="center" wrapText="1"/>
    </xf>
    <xf numFmtId="2" fontId="8" fillId="25" borderId="94" xfId="0" applyNumberFormat="1" applyFont="1" applyFill="1" applyBorder="1" applyAlignment="1" applyProtection="1">
      <alignment horizontal="center" vertical="center" wrapText="1"/>
    </xf>
    <xf numFmtId="2" fontId="5" fillId="25" borderId="90" xfId="0" applyNumberFormat="1" applyFont="1" applyFill="1" applyBorder="1" applyAlignment="1" applyProtection="1">
      <alignment horizontal="center" vertical="center" wrapText="1"/>
    </xf>
    <xf numFmtId="2" fontId="6" fillId="24" borderId="164" xfId="0" applyNumberFormat="1" applyFont="1" applyFill="1" applyBorder="1" applyAlignment="1" applyProtection="1">
      <alignment horizontal="center" vertical="center" wrapText="1"/>
    </xf>
    <xf numFmtId="2" fontId="20" fillId="24" borderId="94" xfId="0" applyNumberFormat="1" applyFont="1" applyFill="1" applyBorder="1" applyAlignment="1" applyProtection="1">
      <alignment horizontal="center" vertical="center" wrapText="1"/>
    </xf>
    <xf numFmtId="2" fontId="6" fillId="24" borderId="168" xfId="0" applyNumberFormat="1" applyFont="1" applyFill="1" applyBorder="1" applyAlignment="1" applyProtection="1">
      <alignment horizontal="center" vertical="center" wrapText="1"/>
    </xf>
    <xf numFmtId="164" fontId="5" fillId="25" borderId="72" xfId="0" applyNumberFormat="1" applyFont="1" applyFill="1" applyBorder="1" applyAlignment="1" applyProtection="1">
      <alignment horizontal="center" vertical="center" wrapText="1"/>
    </xf>
    <xf numFmtId="1" fontId="5" fillId="25" borderId="72" xfId="0" applyNumberFormat="1" applyFont="1" applyFill="1" applyBorder="1" applyAlignment="1" applyProtection="1">
      <alignment horizontal="center" vertical="center" wrapText="1"/>
    </xf>
    <xf numFmtId="1" fontId="5" fillId="25" borderId="108" xfId="0" applyNumberFormat="1" applyFont="1" applyFill="1" applyBorder="1" applyAlignment="1" applyProtection="1">
      <alignment horizontal="center" vertical="center" wrapText="1"/>
    </xf>
    <xf numFmtId="164" fontId="5" fillId="25" borderId="117" xfId="0" applyNumberFormat="1" applyFont="1" applyFill="1" applyBorder="1" applyAlignment="1" applyProtection="1">
      <alignment horizontal="center" vertical="center" wrapText="1"/>
    </xf>
    <xf numFmtId="1" fontId="7" fillId="12" borderId="28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 wrapText="1"/>
    </xf>
    <xf numFmtId="0" fontId="32" fillId="0" borderId="0" xfId="0" applyFont="1" applyAlignment="1" applyProtection="1">
      <alignment horizontal="center" vertical="center" wrapText="1"/>
    </xf>
    <xf numFmtId="0" fontId="9" fillId="29" borderId="121" xfId="0" applyFont="1" applyFill="1" applyBorder="1" applyAlignment="1" applyProtection="1">
      <alignment horizontal="left" vertical="center" wrapText="1"/>
    </xf>
    <xf numFmtId="0" fontId="9" fillId="29" borderId="142" xfId="0" applyFont="1" applyFill="1" applyBorder="1" applyAlignment="1" applyProtection="1">
      <alignment horizontal="left" vertical="center" wrapText="1"/>
    </xf>
    <xf numFmtId="0" fontId="16" fillId="0" borderId="0" xfId="28" applyAlignment="1" applyProtection="1">
      <alignment horizontal="justify" vertical="center" wrapText="1"/>
    </xf>
    <xf numFmtId="0" fontId="9" fillId="29" borderId="163" xfId="0" applyFont="1" applyFill="1" applyBorder="1" applyAlignment="1" applyProtection="1">
      <alignment horizontal="left" vertical="center" wrapText="1"/>
    </xf>
    <xf numFmtId="0" fontId="33" fillId="29" borderId="166" xfId="0" applyFont="1" applyFill="1" applyBorder="1" applyAlignment="1" applyProtection="1">
      <alignment horizontal="left" vertical="top" wrapText="1"/>
    </xf>
    <xf numFmtId="2" fontId="8" fillId="0" borderId="43" xfId="0" applyNumberFormat="1" applyFont="1" applyBorder="1" applyAlignment="1" applyProtection="1">
      <alignment horizontal="center" vertical="center" wrapText="1"/>
    </xf>
    <xf numFmtId="2" fontId="8" fillId="0" borderId="44" xfId="0" applyNumberFormat="1" applyFont="1" applyBorder="1" applyAlignment="1" applyProtection="1">
      <alignment horizontal="center" vertical="center" wrapText="1"/>
    </xf>
    <xf numFmtId="0" fontId="9" fillId="29" borderId="159" xfId="0" applyFont="1" applyFill="1" applyBorder="1" applyAlignment="1" applyProtection="1">
      <alignment horizontal="right" vertical="top" wrapText="1"/>
    </xf>
    <xf numFmtId="0" fontId="9" fillId="29" borderId="195" xfId="0" applyFont="1" applyFill="1" applyBorder="1" applyAlignment="1" applyProtection="1">
      <alignment horizontal="right" vertical="top" wrapText="1"/>
    </xf>
    <xf numFmtId="0" fontId="9" fillId="29" borderId="160" xfId="0" applyFont="1" applyFill="1" applyBorder="1" applyAlignment="1" applyProtection="1">
      <alignment horizontal="right" vertical="top" wrapText="1"/>
    </xf>
    <xf numFmtId="0" fontId="9" fillId="29" borderId="58" xfId="0" applyFont="1" applyFill="1" applyBorder="1" applyAlignment="1" applyProtection="1">
      <alignment horizontal="center" vertical="top" wrapText="1"/>
    </xf>
    <xf numFmtId="2" fontId="9" fillId="29" borderId="54" xfId="0" applyNumberFormat="1" applyFont="1" applyFill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wrapText="1"/>
    </xf>
    <xf numFmtId="2" fontId="8" fillId="0" borderId="17" xfId="0" applyNumberFormat="1" applyFont="1" applyBorder="1" applyAlignment="1" applyProtection="1">
      <alignment horizontal="center" vertical="center" wrapText="1"/>
    </xf>
    <xf numFmtId="2" fontId="8" fillId="0" borderId="21" xfId="0" applyNumberFormat="1" applyFont="1" applyBorder="1" applyAlignment="1" applyProtection="1">
      <alignment horizontal="center" vertical="center" wrapText="1"/>
    </xf>
    <xf numFmtId="0" fontId="9" fillId="29" borderId="192" xfId="0" applyFont="1" applyFill="1" applyBorder="1" applyAlignment="1" applyProtection="1">
      <alignment horizontal="right" vertical="top" wrapText="1"/>
    </xf>
    <xf numFmtId="0" fontId="9" fillId="29" borderId="193" xfId="0" applyFont="1" applyFill="1" applyBorder="1" applyAlignment="1" applyProtection="1">
      <alignment horizontal="right" vertical="top" wrapText="1"/>
    </xf>
    <xf numFmtId="0" fontId="9" fillId="29" borderId="194" xfId="0" applyFont="1" applyFill="1" applyBorder="1" applyAlignment="1" applyProtection="1">
      <alignment horizontal="right" vertical="top" wrapText="1"/>
    </xf>
    <xf numFmtId="0" fontId="9" fillId="29" borderId="3" xfId="0" applyFont="1" applyFill="1" applyBorder="1" applyAlignment="1" applyProtection="1">
      <alignment horizontal="center" vertical="top" wrapText="1"/>
    </xf>
    <xf numFmtId="2" fontId="9" fillId="29" borderId="4" xfId="0" applyNumberFormat="1" applyFont="1" applyFill="1" applyBorder="1" applyAlignment="1" applyProtection="1">
      <alignment horizontal="center" vertical="top" wrapText="1"/>
    </xf>
    <xf numFmtId="0" fontId="9" fillId="29" borderId="143" xfId="0" applyFont="1" applyFill="1" applyBorder="1" applyAlignment="1" applyProtection="1">
      <alignment horizontal="left" vertical="center" wrapText="1"/>
    </xf>
    <xf numFmtId="0" fontId="33" fillId="29" borderId="103" xfId="0" applyFont="1" applyFill="1" applyBorder="1" applyAlignment="1" applyProtection="1">
      <alignment horizontal="left" vertical="top" wrapText="1"/>
    </xf>
    <xf numFmtId="0" fontId="9" fillId="29" borderId="127" xfId="0" applyFont="1" applyFill="1" applyBorder="1" applyAlignment="1" applyProtection="1">
      <alignment horizontal="left" vertical="center" wrapText="1"/>
    </xf>
    <xf numFmtId="0" fontId="9" fillId="29" borderId="145" xfId="0" applyFont="1" applyFill="1" applyBorder="1" applyAlignment="1" applyProtection="1">
      <alignment horizontal="left" vertical="center" wrapText="1"/>
    </xf>
    <xf numFmtId="0" fontId="9" fillId="29" borderId="84" xfId="0" applyFont="1" applyFill="1" applyBorder="1" applyAlignment="1" applyProtection="1">
      <alignment horizontal="left" vertical="center" wrapText="1"/>
    </xf>
    <xf numFmtId="0" fontId="33" fillId="29" borderId="144" xfId="0" applyFont="1" applyFill="1" applyBorder="1" applyAlignment="1" applyProtection="1">
      <alignment horizontal="left" vertical="top" wrapText="1"/>
    </xf>
    <xf numFmtId="0" fontId="9" fillId="29" borderId="103" xfId="0" applyFont="1" applyFill="1" applyBorder="1" applyAlignment="1" applyProtection="1">
      <alignment horizontal="left" vertical="center" wrapText="1"/>
    </xf>
    <xf numFmtId="2" fontId="8" fillId="0" borderId="9" xfId="0" applyNumberFormat="1" applyFont="1" applyBorder="1" applyAlignment="1" applyProtection="1">
      <alignment horizontal="center" vertical="center" wrapText="1"/>
    </xf>
    <xf numFmtId="0" fontId="9" fillId="29" borderId="60" xfId="0" applyFont="1" applyFill="1" applyBorder="1" applyAlignment="1" applyProtection="1">
      <alignment horizontal="right" vertical="top" wrapText="1"/>
    </xf>
    <xf numFmtId="0" fontId="9" fillId="29" borderId="61" xfId="0" applyFont="1" applyFill="1" applyBorder="1" applyAlignment="1" applyProtection="1">
      <alignment horizontal="right" vertical="top" wrapText="1"/>
    </xf>
    <xf numFmtId="0" fontId="9" fillId="29" borderId="20" xfId="0" applyFont="1" applyFill="1" applyBorder="1" applyAlignment="1" applyProtection="1">
      <alignment horizontal="right" vertical="top" wrapText="1"/>
    </xf>
    <xf numFmtId="0" fontId="9" fillId="0" borderId="0" xfId="0" applyFont="1" applyBorder="1" applyAlignment="1" applyProtection="1">
      <alignment horizontal="center" vertical="top" wrapText="1"/>
    </xf>
    <xf numFmtId="0" fontId="19" fillId="37" borderId="0" xfId="0" applyFont="1" applyFill="1" applyBorder="1" applyAlignment="1" applyProtection="1">
      <alignment horizontal="left" vertical="center" wrapText="1"/>
    </xf>
    <xf numFmtId="0" fontId="3" fillId="37" borderId="0" xfId="0" applyFont="1" applyFill="1" applyBorder="1" applyAlignment="1" applyProtection="1">
      <alignment horizontal="right" vertical="center" wrapText="1"/>
    </xf>
    <xf numFmtId="1" fontId="20" fillId="37" borderId="0" xfId="0" applyNumberFormat="1" applyFont="1" applyFill="1" applyAlignment="1" applyProtection="1">
      <alignment horizontal="center" vertical="center" wrapText="1"/>
    </xf>
    <xf numFmtId="2" fontId="6" fillId="37" borderId="0" xfId="0" applyNumberFormat="1" applyFont="1" applyFill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 wrapText="1"/>
    </xf>
    <xf numFmtId="0" fontId="3" fillId="40" borderId="0" xfId="0" applyFont="1" applyFill="1" applyBorder="1" applyAlignment="1" applyProtection="1">
      <alignment horizontal="right" wrapText="1"/>
    </xf>
    <xf numFmtId="2" fontId="20" fillId="40" borderId="0" xfId="0" applyNumberFormat="1" applyFont="1" applyFill="1" applyAlignment="1" applyProtection="1">
      <alignment horizontal="center" vertical="center" wrapText="1"/>
    </xf>
    <xf numFmtId="0" fontId="12" fillId="0" borderId="0" xfId="0" applyFont="1" applyBorder="1" applyAlignment="1" applyProtection="1">
      <alignment wrapText="1"/>
    </xf>
    <xf numFmtId="0" fontId="12" fillId="0" borderId="0" xfId="0" applyFont="1" applyAlignment="1" applyProtection="1">
      <alignment horizontal="center" wrapText="1"/>
    </xf>
    <xf numFmtId="0" fontId="0" fillId="0" borderId="46" xfId="0" applyFont="1" applyBorder="1" applyAlignment="1" applyProtection="1">
      <alignment horizontal="left" vertical="top" wrapText="1"/>
      <protection locked="0"/>
    </xf>
    <xf numFmtId="0" fontId="2" fillId="0" borderId="177" xfId="1" applyBorder="1" applyProtection="1">
      <alignment horizontal="center" vertical="center" wrapText="1"/>
      <protection locked="0"/>
    </xf>
    <xf numFmtId="0" fontId="1" fillId="36" borderId="178" xfId="0" applyFont="1" applyFill="1" applyBorder="1" applyAlignment="1" applyProtection="1">
      <alignment horizontal="left" vertical="center" wrapText="1"/>
      <protection locked="0"/>
    </xf>
    <xf numFmtId="0" fontId="2" fillId="36" borderId="179" xfId="0" applyFont="1" applyFill="1" applyBorder="1" applyAlignment="1" applyProtection="1">
      <alignment horizontal="left" vertical="center" wrapText="1"/>
      <protection locked="0"/>
    </xf>
    <xf numFmtId="0" fontId="1" fillId="0" borderId="180" xfId="1" applyFont="1" applyBorder="1" applyProtection="1">
      <alignment horizontal="center" vertical="center" wrapText="1"/>
      <protection locked="0"/>
    </xf>
    <xf numFmtId="0" fontId="1" fillId="36" borderId="181" xfId="0" applyFont="1" applyFill="1" applyBorder="1" applyAlignment="1" applyProtection="1">
      <alignment horizontal="left" vertical="center" wrapText="1"/>
      <protection locked="0"/>
    </xf>
    <xf numFmtId="0" fontId="2" fillId="36" borderId="182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91" xfId="1" applyBorder="1" applyProtection="1">
      <alignment horizontal="center" vertical="center" wrapText="1"/>
      <protection locked="0"/>
    </xf>
    <xf numFmtId="0" fontId="1" fillId="36" borderId="183" xfId="0" applyFont="1" applyFill="1" applyBorder="1" applyAlignment="1" applyProtection="1">
      <alignment horizontal="left" vertical="center" wrapText="1"/>
      <protection locked="0"/>
    </xf>
    <xf numFmtId="0" fontId="1" fillId="36" borderId="184" xfId="0" applyFont="1" applyFill="1" applyBorder="1" applyAlignment="1" applyProtection="1">
      <alignment horizontal="left" vertical="center" wrapText="1"/>
      <protection locked="0"/>
    </xf>
    <xf numFmtId="0" fontId="1" fillId="0" borderId="185" xfId="1" applyFont="1" applyBorder="1" applyProtection="1">
      <alignment horizontal="center" vertical="center" wrapText="1"/>
      <protection locked="0"/>
    </xf>
    <xf numFmtId="0" fontId="1" fillId="36" borderId="186" xfId="0" applyFont="1" applyFill="1" applyBorder="1" applyAlignment="1" applyProtection="1">
      <alignment horizontal="left" vertical="center" wrapText="1"/>
      <protection locked="0"/>
    </xf>
    <xf numFmtId="0" fontId="1" fillId="36" borderId="187" xfId="0" applyFont="1" applyFill="1" applyBorder="1" applyAlignment="1" applyProtection="1">
      <alignment horizontal="left" vertical="center" wrapText="1"/>
      <protection locked="0"/>
    </xf>
    <xf numFmtId="0" fontId="2" fillId="0" borderId="188" xfId="1" applyBorder="1" applyProtection="1">
      <alignment horizontal="center" vertical="center" wrapText="1"/>
      <protection locked="0"/>
    </xf>
    <xf numFmtId="0" fontId="1" fillId="36" borderId="189" xfId="0" applyFont="1" applyFill="1" applyBorder="1" applyAlignment="1" applyProtection="1">
      <alignment horizontal="left" vertical="center" wrapText="1"/>
      <protection locked="0"/>
    </xf>
    <xf numFmtId="0" fontId="1" fillId="36" borderId="190" xfId="0" applyFont="1" applyFill="1" applyBorder="1" applyAlignment="1" applyProtection="1">
      <alignment horizontal="left" vertical="center" wrapText="1"/>
      <protection locked="0"/>
    </xf>
    <xf numFmtId="0" fontId="9" fillId="28" borderId="135" xfId="0" applyFont="1" applyFill="1" applyBorder="1" applyAlignment="1" applyProtection="1">
      <alignment horizontal="left" vertical="center" wrapText="1"/>
    </xf>
    <xf numFmtId="0" fontId="9" fillId="28" borderId="136" xfId="0" applyFont="1" applyFill="1" applyBorder="1" applyAlignment="1" applyProtection="1">
      <alignment horizontal="left" vertical="center" wrapText="1"/>
    </xf>
    <xf numFmtId="0" fontId="33" fillId="28" borderId="137" xfId="0" applyFont="1" applyFill="1" applyBorder="1" applyAlignment="1" applyProtection="1">
      <alignment horizontal="left" vertical="top" wrapText="1" indent="1"/>
    </xf>
    <xf numFmtId="0" fontId="9" fillId="28" borderId="109" xfId="0" applyFont="1" applyFill="1" applyBorder="1" applyAlignment="1" applyProtection="1">
      <alignment horizontal="left" vertical="center" wrapText="1"/>
    </xf>
    <xf numFmtId="0" fontId="9" fillId="28" borderId="87" xfId="0" applyFont="1" applyFill="1" applyBorder="1" applyAlignment="1" applyProtection="1">
      <alignment horizontal="right" vertical="top" wrapText="1"/>
    </xf>
    <xf numFmtId="0" fontId="9" fillId="28" borderId="85" xfId="0" applyFont="1" applyFill="1" applyBorder="1" applyAlignment="1" applyProtection="1">
      <alignment horizontal="right" vertical="top" wrapText="1"/>
    </xf>
    <xf numFmtId="0" fontId="9" fillId="28" borderId="138" xfId="0" applyFont="1" applyFill="1" applyBorder="1" applyAlignment="1" applyProtection="1">
      <alignment vertical="center" wrapText="1"/>
    </xf>
    <xf numFmtId="0" fontId="33" fillId="28" borderId="139" xfId="0" applyFont="1" applyFill="1" applyBorder="1" applyAlignment="1" applyProtection="1">
      <alignment horizontal="left" vertical="top" wrapText="1" indent="1"/>
    </xf>
    <xf numFmtId="0" fontId="9" fillId="28" borderId="34" xfId="0" applyFont="1" applyFill="1" applyBorder="1" applyAlignment="1" applyProtection="1">
      <alignment horizontal="right" wrapText="1"/>
    </xf>
    <xf numFmtId="0" fontId="9" fillId="28" borderId="83" xfId="0" applyFont="1" applyFill="1" applyBorder="1" applyAlignment="1" applyProtection="1">
      <alignment horizontal="left" vertical="center" wrapText="1"/>
    </xf>
    <xf numFmtId="0" fontId="9" fillId="28" borderId="84" xfId="0" applyFont="1" applyFill="1" applyBorder="1" applyAlignment="1" applyProtection="1">
      <alignment horizontal="left" vertical="center" wrapText="1"/>
    </xf>
    <xf numFmtId="0" fontId="9" fillId="28" borderId="87" xfId="0" applyFont="1" applyFill="1" applyBorder="1" applyAlignment="1" applyProtection="1">
      <alignment horizontal="right" wrapText="1"/>
    </xf>
    <xf numFmtId="0" fontId="9" fillId="28" borderId="85" xfId="0" applyFont="1" applyFill="1" applyBorder="1" applyAlignment="1" applyProtection="1">
      <alignment horizontal="right" wrapText="1"/>
    </xf>
    <xf numFmtId="0" fontId="9" fillId="28" borderId="88" xfId="0" applyFont="1" applyFill="1" applyBorder="1" applyAlignment="1" applyProtection="1">
      <alignment horizontal="right" vertical="center" wrapText="1"/>
    </xf>
    <xf numFmtId="0" fontId="9" fillId="28" borderId="37" xfId="0" applyFont="1" applyFill="1" applyBorder="1" applyAlignment="1" applyProtection="1">
      <alignment horizontal="right" vertical="center" wrapText="1"/>
    </xf>
    <xf numFmtId="0" fontId="9" fillId="28" borderId="34" xfId="0" applyFont="1" applyFill="1" applyBorder="1" applyAlignment="1" applyProtection="1">
      <alignment horizontal="right" vertical="center" wrapText="1"/>
    </xf>
    <xf numFmtId="0" fontId="9" fillId="28" borderId="35" xfId="0" applyFont="1" applyFill="1" applyBorder="1" applyAlignment="1" applyProtection="1">
      <alignment horizontal="right" vertical="center" wrapText="1"/>
    </xf>
    <xf numFmtId="0" fontId="19" fillId="11" borderId="0" xfId="0" applyFont="1" applyFill="1" applyBorder="1" applyAlignment="1" applyProtection="1">
      <alignment horizontal="left" vertical="center" wrapText="1"/>
    </xf>
    <xf numFmtId="0" fontId="3" fillId="21" borderId="0" xfId="0" applyFont="1" applyFill="1" applyAlignment="1" applyProtection="1">
      <alignment horizontal="right" vertical="center" wrapText="1"/>
    </xf>
    <xf numFmtId="0" fontId="3" fillId="11" borderId="0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 wrapText="1"/>
    </xf>
    <xf numFmtId="0" fontId="4" fillId="0" borderId="47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0" fillId="0" borderId="47" xfId="0" applyFont="1" applyBorder="1" applyAlignment="1" applyProtection="1">
      <alignment horizontal="left" vertical="center" wrapText="1"/>
      <protection locked="0"/>
    </xf>
    <xf numFmtId="0" fontId="0" fillId="0" borderId="19" xfId="0" applyFont="1" applyBorder="1" applyAlignment="1" applyProtection="1">
      <alignment horizontal="left" vertical="center" wrapText="1"/>
      <protection locked="0"/>
    </xf>
    <xf numFmtId="0" fontId="9" fillId="26" borderId="121" xfId="0" applyFont="1" applyFill="1" applyBorder="1" applyAlignment="1" applyProtection="1">
      <alignment vertical="center" wrapText="1"/>
    </xf>
    <xf numFmtId="0" fontId="33" fillId="26" borderId="119" xfId="0" applyFont="1" applyFill="1" applyBorder="1" applyAlignment="1" applyProtection="1">
      <alignment horizontal="left" vertical="top" wrapText="1" indent="1"/>
    </xf>
    <xf numFmtId="0" fontId="9" fillId="26" borderId="57" xfId="0" applyFont="1" applyFill="1" applyBorder="1" applyAlignment="1" applyProtection="1">
      <alignment horizontal="right" vertical="center" wrapText="1"/>
    </xf>
    <xf numFmtId="0" fontId="9" fillId="26" borderId="125" xfId="0" applyFont="1" applyFill="1" applyBorder="1" applyAlignment="1" applyProtection="1">
      <alignment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9" fillId="26" borderId="2" xfId="0" applyFont="1" applyFill="1" applyBorder="1" applyAlignment="1" applyProtection="1">
      <alignment horizontal="right" vertical="top" wrapText="1"/>
    </xf>
    <xf numFmtId="0" fontId="33" fillId="26" borderId="126" xfId="0" applyFont="1" applyFill="1" applyBorder="1" applyAlignment="1" applyProtection="1">
      <alignment horizontal="left" vertical="top" wrapText="1" indent="1"/>
    </xf>
    <xf numFmtId="0" fontId="9" fillId="26" borderId="34" xfId="0" applyFont="1" applyFill="1" applyBorder="1" applyAlignment="1" applyProtection="1">
      <alignment horizontal="right" vertical="top" wrapText="1"/>
    </xf>
    <xf numFmtId="0" fontId="19" fillId="8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horizontal="center" wrapText="1"/>
    </xf>
    <xf numFmtId="0" fontId="0" fillId="0" borderId="42" xfId="0" applyFont="1" applyBorder="1" applyAlignment="1" applyProtection="1">
      <alignment vertical="top" wrapText="1"/>
      <protection locked="0"/>
    </xf>
    <xf numFmtId="0" fontId="7" fillId="24" borderId="104" xfId="0" applyFont="1" applyFill="1" applyBorder="1" applyAlignment="1" applyProtection="1">
      <alignment horizontal="center" vertical="center" wrapText="1"/>
    </xf>
    <xf numFmtId="0" fontId="7" fillId="24" borderId="105" xfId="0" applyFont="1" applyFill="1" applyBorder="1" applyAlignment="1" applyProtection="1">
      <alignment horizontal="center" vertical="center" wrapText="1"/>
    </xf>
    <xf numFmtId="0" fontId="7" fillId="24" borderId="106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9" fillId="27" borderId="127" xfId="0" applyFont="1" applyFill="1" applyBorder="1" applyAlignment="1" applyProtection="1">
      <alignment horizontal="left" vertical="center" wrapText="1"/>
    </xf>
    <xf numFmtId="0" fontId="9" fillId="27" borderId="128" xfId="0" applyFont="1" applyFill="1" applyBorder="1" applyAlignment="1" applyProtection="1">
      <alignment horizontal="left" vertical="center" wrapText="1"/>
    </xf>
    <xf numFmtId="0" fontId="33" fillId="27" borderId="102" xfId="0" applyFont="1" applyFill="1" applyBorder="1" applyAlignment="1" applyProtection="1">
      <alignment horizontal="left" vertical="top" wrapText="1" indent="1"/>
    </xf>
    <xf numFmtId="0" fontId="9" fillId="27" borderId="103" xfId="0" applyFont="1" applyFill="1" applyBorder="1" applyAlignment="1" applyProtection="1">
      <alignment horizontal="left" vertical="center" wrapText="1"/>
    </xf>
    <xf numFmtId="0" fontId="9" fillId="27" borderId="2" xfId="0" applyFont="1" applyFill="1" applyBorder="1" applyAlignment="1" applyProtection="1">
      <alignment horizontal="right" vertical="center" wrapText="1"/>
    </xf>
    <xf numFmtId="0" fontId="9" fillId="27" borderId="3" xfId="0" applyFont="1" applyFill="1" applyBorder="1" applyAlignment="1" applyProtection="1">
      <alignment horizontal="center" vertical="center" wrapText="1"/>
    </xf>
    <xf numFmtId="0" fontId="9" fillId="27" borderId="4" xfId="0" applyFont="1" applyFill="1" applyBorder="1" applyAlignment="1" applyProtection="1">
      <alignment horizontal="center" vertical="center" wrapText="1"/>
    </xf>
    <xf numFmtId="0" fontId="9" fillId="27" borderId="130" xfId="0" applyFont="1" applyFill="1" applyBorder="1" applyAlignment="1" applyProtection="1">
      <alignment horizontal="left" vertical="center" wrapText="1"/>
    </xf>
    <xf numFmtId="0" fontId="9" fillId="27" borderId="131" xfId="0" applyFont="1" applyFill="1" applyBorder="1" applyAlignment="1" applyProtection="1">
      <alignment horizontal="left" vertical="center" wrapText="1"/>
    </xf>
    <xf numFmtId="0" fontId="9" fillId="27" borderId="133" xfId="0" applyFont="1" applyFill="1" applyBorder="1" applyAlignment="1" applyProtection="1">
      <alignment vertical="center" wrapText="1"/>
    </xf>
    <xf numFmtId="0" fontId="33" fillId="27" borderId="134" xfId="0" applyFont="1" applyFill="1" applyBorder="1" applyAlignment="1" applyProtection="1">
      <alignment horizontal="left" vertical="top" wrapText="1" indent="1"/>
    </xf>
    <xf numFmtId="0" fontId="9" fillId="27" borderId="34" xfId="0" applyFont="1" applyFill="1" applyBorder="1" applyAlignment="1" applyProtection="1">
      <alignment horizontal="right" vertical="top" wrapText="1"/>
    </xf>
    <xf numFmtId="0" fontId="9" fillId="27" borderId="35" xfId="0" applyFont="1" applyFill="1" applyBorder="1" applyAlignment="1" applyProtection="1">
      <alignment horizontal="right" vertical="top" wrapText="1"/>
    </xf>
    <xf numFmtId="0" fontId="9" fillId="27" borderId="41" xfId="0" applyFont="1" applyFill="1" applyBorder="1" applyAlignment="1" applyProtection="1">
      <alignment horizontal="center" vertical="center" wrapText="1"/>
    </xf>
    <xf numFmtId="0" fontId="9" fillId="27" borderId="38" xfId="0" applyFont="1" applyFill="1" applyBorder="1" applyAlignment="1" applyProtection="1">
      <alignment horizontal="center" vertical="center" wrapText="1"/>
    </xf>
    <xf numFmtId="0" fontId="9" fillId="27" borderId="2" xfId="0" applyFont="1" applyFill="1" applyBorder="1" applyAlignment="1" applyProtection="1">
      <alignment horizontal="right" vertical="top" wrapText="1"/>
    </xf>
    <xf numFmtId="0" fontId="4" fillId="25" borderId="0" xfId="0" applyFont="1" applyFill="1" applyBorder="1" applyAlignment="1" applyProtection="1">
      <alignment wrapText="1"/>
    </xf>
    <xf numFmtId="0" fontId="9" fillId="0" borderId="0" xfId="0" applyFont="1" applyFill="1" applyBorder="1" applyAlignment="1" applyProtection="1">
      <alignment horizontal="right" vertical="top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33" fillId="27" borderId="102" xfId="0" applyFont="1" applyFill="1" applyBorder="1" applyAlignment="1" applyProtection="1">
      <alignment horizontal="left" vertical="top" wrapText="1" indent="1"/>
    </xf>
    <xf numFmtId="0" fontId="33" fillId="27" borderId="103" xfId="0" applyFont="1" applyFill="1" applyBorder="1" applyAlignment="1" applyProtection="1">
      <alignment horizontal="left" vertical="top" wrapText="1" indent="1"/>
    </xf>
    <xf numFmtId="0" fontId="19" fillId="3" borderId="0" xfId="0" applyFont="1" applyFill="1" applyBorder="1" applyAlignment="1" applyProtection="1">
      <alignment horizontal="center" vertical="center" wrapText="1"/>
    </xf>
    <xf numFmtId="1" fontId="20" fillId="3" borderId="0" xfId="0" applyNumberFormat="1" applyFont="1" applyFill="1" applyBorder="1" applyAlignment="1" applyProtection="1">
      <alignment horizontal="center" vertical="center" wrapText="1"/>
    </xf>
    <xf numFmtId="164" fontId="6" fillId="3" borderId="0" xfId="0" applyNumberFormat="1" applyFont="1" applyFill="1" applyBorder="1" applyAlignment="1" applyProtection="1">
      <alignment horizontal="center" vertical="center" wrapText="1"/>
    </xf>
    <xf numFmtId="164" fontId="20" fillId="3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vertical="center" wrapText="1"/>
    </xf>
    <xf numFmtId="2" fontId="8" fillId="0" borderId="19" xfId="0" applyNumberFormat="1" applyFont="1" applyBorder="1" applyAlignment="1" applyProtection="1">
      <alignment horizontal="center" vertical="center" wrapText="1"/>
      <protection locked="0"/>
    </xf>
    <xf numFmtId="2" fontId="8" fillId="0" borderId="33" xfId="0" applyNumberFormat="1" applyFont="1" applyBorder="1" applyAlignment="1" applyProtection="1">
      <alignment horizontal="center" vertical="center" wrapText="1"/>
    </xf>
    <xf numFmtId="2" fontId="9" fillId="28" borderId="58" xfId="0" applyNumberFormat="1" applyFont="1" applyFill="1" applyBorder="1" applyAlignment="1" applyProtection="1">
      <alignment horizontal="center" vertical="center" wrapText="1"/>
    </xf>
    <xf numFmtId="2" fontId="9" fillId="28" borderId="54" xfId="0" applyNumberFormat="1" applyFont="1" applyFill="1" applyBorder="1" applyAlignment="1" applyProtection="1">
      <alignment horizontal="center" vertical="center" wrapText="1"/>
    </xf>
    <xf numFmtId="164" fontId="8" fillId="0" borderId="33" xfId="0" applyNumberFormat="1" applyFont="1" applyBorder="1" applyAlignment="1" applyProtection="1">
      <alignment horizontal="center" vertical="center" wrapText="1"/>
    </xf>
    <xf numFmtId="1" fontId="8" fillId="0" borderId="19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</xf>
    <xf numFmtId="1" fontId="9" fillId="28" borderId="58" xfId="0" applyNumberFormat="1" applyFont="1" applyFill="1" applyBorder="1" applyAlignment="1" applyProtection="1">
      <alignment horizontal="center" vertical="center" wrapText="1"/>
    </xf>
    <xf numFmtId="1" fontId="9" fillId="28" borderId="54" xfId="0" applyNumberFormat="1" applyFont="1" applyFill="1" applyBorder="1" applyAlignment="1" applyProtection="1">
      <alignment horizontal="center" vertical="center" wrapText="1"/>
    </xf>
    <xf numFmtId="2" fontId="4" fillId="0" borderId="8" xfId="0" applyNumberFormat="1" applyFont="1" applyBorder="1" applyAlignment="1" applyProtection="1">
      <alignment horizontal="center" vertical="center" wrapText="1"/>
      <protection locked="0"/>
    </xf>
    <xf numFmtId="2" fontId="8" fillId="0" borderId="8" xfId="0" applyNumberFormat="1" applyFont="1" applyBorder="1" applyAlignment="1" applyProtection="1">
      <alignment horizontal="center" vertical="center" wrapText="1"/>
      <protection locked="0"/>
    </xf>
    <xf numFmtId="2" fontId="9" fillId="28" borderId="41" xfId="0" applyNumberFormat="1" applyFont="1" applyFill="1" applyBorder="1" applyAlignment="1" applyProtection="1">
      <alignment horizontal="center" wrapText="1"/>
    </xf>
    <xf numFmtId="2" fontId="9" fillId="28" borderId="38" xfId="0" applyNumberFormat="1" applyFont="1" applyFill="1" applyBorder="1" applyAlignment="1" applyProtection="1">
      <alignment horizontal="center" wrapText="1"/>
    </xf>
    <xf numFmtId="2" fontId="9" fillId="28" borderId="41" xfId="0" applyNumberFormat="1" applyFont="1" applyFill="1" applyBorder="1" applyAlignment="1" applyProtection="1">
      <alignment horizontal="center" vertical="center" wrapText="1"/>
    </xf>
    <xf numFmtId="2" fontId="9" fillId="28" borderId="38" xfId="0" applyNumberFormat="1" applyFont="1" applyFill="1" applyBorder="1" applyAlignment="1" applyProtection="1">
      <alignment horizontal="center" vertical="center" wrapText="1"/>
    </xf>
    <xf numFmtId="2" fontId="6" fillId="11" borderId="0" xfId="0" applyNumberFormat="1" applyFont="1" applyFill="1" applyAlignment="1" applyProtection="1">
      <alignment horizontal="center" vertical="center" wrapText="1"/>
    </xf>
    <xf numFmtId="2" fontId="20" fillId="11" borderId="0" xfId="0" applyNumberFormat="1" applyFont="1" applyFill="1" applyAlignment="1" applyProtection="1">
      <alignment horizontal="center" vertical="center" wrapText="1"/>
    </xf>
    <xf numFmtId="1" fontId="20" fillId="21" borderId="0" xfId="0" applyNumberFormat="1" applyFont="1" applyFill="1" applyAlignment="1" applyProtection="1">
      <alignment horizontal="center" vertical="center" wrapText="1"/>
    </xf>
    <xf numFmtId="164" fontId="9" fillId="26" borderId="38" xfId="0" applyNumberFormat="1" applyFont="1" applyFill="1" applyBorder="1" applyAlignment="1" applyProtection="1">
      <alignment horizontal="center" vertical="center" wrapText="1"/>
    </xf>
    <xf numFmtId="1" fontId="8" fillId="0" borderId="8" xfId="0" applyNumberFormat="1" applyFont="1" applyBorder="1" applyAlignment="1" applyProtection="1">
      <alignment horizontal="center" vertical="top" wrapText="1"/>
      <protection locked="0"/>
    </xf>
    <xf numFmtId="1" fontId="9" fillId="26" borderId="41" xfId="0" applyNumberFormat="1" applyFont="1" applyFill="1" applyBorder="1" applyAlignment="1" applyProtection="1">
      <alignment horizontal="center" vertical="center" wrapText="1"/>
    </xf>
    <xf numFmtId="1" fontId="9" fillId="26" borderId="38" xfId="0" applyNumberFormat="1" applyFont="1" applyFill="1" applyBorder="1" applyAlignment="1" applyProtection="1">
      <alignment horizontal="center" vertical="center" wrapText="1"/>
    </xf>
    <xf numFmtId="1" fontId="8" fillId="0" borderId="9" xfId="0" applyNumberFormat="1" applyFont="1" applyBorder="1" applyAlignment="1" applyProtection="1">
      <alignment horizontal="center" vertical="center" wrapText="1"/>
    </xf>
    <xf numFmtId="1" fontId="9" fillId="26" borderId="3" xfId="0" applyNumberFormat="1" applyFont="1" applyFill="1" applyBorder="1" applyAlignment="1" applyProtection="1">
      <alignment horizontal="center" vertical="top" wrapText="1"/>
    </xf>
    <xf numFmtId="1" fontId="9" fillId="26" borderId="4" xfId="0" applyNumberFormat="1" applyFont="1" applyFill="1" applyBorder="1" applyAlignment="1" applyProtection="1">
      <alignment horizontal="center" vertical="top" wrapText="1"/>
    </xf>
    <xf numFmtId="1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8" borderId="0" xfId="0" applyNumberFormat="1" applyFont="1" applyFill="1" applyBorder="1" applyAlignment="1" applyProtection="1">
      <alignment horizontal="center" vertical="center" wrapText="1"/>
    </xf>
    <xf numFmtId="1" fontId="6" fillId="8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Font="1" applyBorder="1" applyAlignment="1" applyProtection="1">
      <alignment horizontal="left" vertical="center" wrapText="1"/>
      <protection locked="0"/>
    </xf>
  </cellXfs>
  <cellStyles count="36">
    <cellStyle name="Hypertextový odkaz" xfId="2" builtinId="8" hidden="1"/>
    <cellStyle name="Hypertextový odkaz" xfId="4" builtinId="8" hidden="1"/>
    <cellStyle name="Hypertextový odkaz" xfId="6" builtinId="8" hidden="1"/>
    <cellStyle name="Hypertextový odkaz" xfId="8" builtinId="8" hidden="1"/>
    <cellStyle name="Hypertextový odkaz" xfId="10" builtinId="8" hidden="1"/>
    <cellStyle name="Hypertextový odkaz" xfId="12" builtinId="8" hidden="1"/>
    <cellStyle name="Hypertextový odkaz" xfId="14" builtinId="8" hidden="1"/>
    <cellStyle name="Hypertextový odkaz" xfId="16" builtinId="8" hidden="1"/>
    <cellStyle name="Hypertextový odkaz" xfId="18" builtinId="8" hidden="1"/>
    <cellStyle name="Hypertextový odkaz" xfId="20" builtinId="8" hidden="1"/>
    <cellStyle name="Hypertextový odkaz" xfId="22" builtinId="8" hidden="1"/>
    <cellStyle name="Hypertextový odkaz" xfId="24" builtinId="8" hidden="1"/>
    <cellStyle name="Hypertextový odkaz" xfId="26" builtinId="8" hidden="1"/>
    <cellStyle name="Hypertextový odkaz" xfId="28" builtinId="8"/>
    <cellStyle name="Normální" xfId="0" builtinId="0" customBuiltin="1"/>
    <cellStyle name="Použitý hypertextový odkaz" xfId="3" builtinId="9" hidden="1"/>
    <cellStyle name="Použitý hypertextový odkaz" xfId="5" builtinId="9" hidden="1"/>
    <cellStyle name="Použitý hypertextový odkaz" xfId="7" builtinId="9" hidden="1"/>
    <cellStyle name="Použitý hypertextový odkaz" xfId="9" builtinId="9" hidden="1"/>
    <cellStyle name="Použitý hypertextový odkaz" xfId="11" builtinId="9" hidden="1"/>
    <cellStyle name="Použitý hypertextový odkaz" xfId="13" builtinId="9" hidden="1"/>
    <cellStyle name="Použitý hypertextový odkaz" xfId="15" builtinId="9" hidden="1"/>
    <cellStyle name="Použitý hypertextový odkaz" xfId="17" builtinId="9" hidden="1"/>
    <cellStyle name="Použitý hypertextový odkaz" xfId="19" builtinId="9" hidden="1"/>
    <cellStyle name="Použitý hypertextový odkaz" xfId="21" builtinId="9" hidden="1"/>
    <cellStyle name="Použitý hypertextový odkaz" xfId="23" builtinId="9" hidden="1"/>
    <cellStyle name="Použitý hypertextový odkaz" xfId="25" builtinId="9" hidden="1"/>
    <cellStyle name="Použitý hypertextový odkaz" xfId="27" builtinId="9" hidden="1"/>
    <cellStyle name="Použitý hypertextový odkaz" xfId="29" builtinId="9" hidden="1"/>
    <cellStyle name="Použitý hypertextový odkaz" xfId="30" builtinId="9" hidden="1"/>
    <cellStyle name="Použitý hypertextový odkaz" xfId="31" builtinId="9" hidden="1"/>
    <cellStyle name="Použitý hypertextový odkaz" xfId="32" builtinId="9" hidden="1"/>
    <cellStyle name="Použitý hypertextový odkaz" xfId="33" builtinId="9" hidden="1"/>
    <cellStyle name="Použitý hypertextový odkaz" xfId="34" builtinId="9" hidden="1"/>
    <cellStyle name="Použitý hypertextový odkaz" xfId="35" builtinId="9" hidden="1"/>
    <cellStyle name="TableStyleLight1" xfId="1" xr:uid="{00000000-0005-0000-0000-000023000000}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CF305"/>
      <rgbColor rgb="0000FFFF"/>
      <rgbColor rgb="00800080"/>
      <rgbColor rgb="00800000"/>
      <rgbColor rgb="00008080"/>
      <rgbColor rgb="000000FF"/>
      <rgbColor rgb="0000CCFF"/>
      <rgbColor rgb="00CFE7F5"/>
      <rgbColor rgb="00CCFFCC"/>
      <rgbColor rgb="00FFFF99"/>
      <rgbColor rgb="0099CCFF"/>
      <rgbColor rgb="00F1C191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F1C1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154"/>
  <sheetViews>
    <sheetView tabSelected="1" topLeftCell="A91" zoomScaleNormal="100" zoomScalePageLayoutView="102" workbookViewId="0">
      <selection activeCell="H77" sqref="H77"/>
    </sheetView>
  </sheetViews>
  <sheetFormatPr baseColWidth="10" defaultColWidth="8.1640625" defaultRowHeight="14" x14ac:dyDescent="0.15"/>
  <cols>
    <col min="1" max="1" width="90.83203125" style="1" customWidth="1"/>
    <col min="2" max="2" width="28.83203125" style="2" customWidth="1"/>
    <col min="3" max="3" width="13.83203125" style="2" customWidth="1"/>
    <col min="4" max="4" width="12.83203125" style="3" customWidth="1"/>
    <col min="5" max="16384" width="8.1640625" style="4"/>
  </cols>
  <sheetData>
    <row r="1" spans="1:251" s="5" customFormat="1" ht="100" customHeight="1" thickBot="1" x14ac:dyDescent="0.25">
      <c r="A1" s="203" t="s">
        <v>180</v>
      </c>
      <c r="B1" s="203"/>
      <c r="C1" s="203"/>
      <c r="D1" s="203"/>
    </row>
    <row r="2" spans="1:251" s="5" customFormat="1" ht="28" customHeight="1" thickBot="1" x14ac:dyDescent="0.25">
      <c r="A2" s="197" t="s">
        <v>0</v>
      </c>
      <c r="B2" s="198"/>
      <c r="C2" s="204" t="s">
        <v>1</v>
      </c>
      <c r="D2" s="205"/>
    </row>
    <row r="3" spans="1:251" s="20" customFormat="1" ht="35" customHeight="1" thickBot="1" x14ac:dyDescent="0.25">
      <c r="A3" s="199" t="s">
        <v>20</v>
      </c>
      <c r="B3" s="200"/>
      <c r="C3" s="321">
        <f ca="1">TODAY()</f>
        <v>43998</v>
      </c>
      <c r="D3" s="322"/>
    </row>
    <row r="4" spans="1:251" ht="20" customHeight="1" thickBot="1" x14ac:dyDescent="0.25">
      <c r="A4" s="6"/>
      <c r="B4" s="6"/>
      <c r="C4" s="42"/>
      <c r="D4" s="7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3"/>
      <c r="AK4" s="323"/>
      <c r="AL4" s="323"/>
      <c r="AM4" s="323"/>
      <c r="AN4" s="323"/>
      <c r="AO4" s="323"/>
      <c r="AP4" s="323"/>
      <c r="AQ4" s="323"/>
      <c r="AR4" s="323"/>
      <c r="AS4" s="323"/>
      <c r="AT4" s="323"/>
      <c r="AU4" s="323"/>
      <c r="AV4" s="323"/>
      <c r="AW4" s="323"/>
      <c r="AX4" s="323"/>
      <c r="AY4" s="323"/>
      <c r="AZ4" s="323"/>
      <c r="BA4" s="323"/>
      <c r="BB4" s="323"/>
      <c r="BC4" s="323"/>
      <c r="BD4" s="323"/>
      <c r="BE4" s="323"/>
      <c r="BF4" s="323"/>
      <c r="BG4" s="323"/>
      <c r="BH4" s="323"/>
      <c r="BI4" s="323"/>
      <c r="BJ4" s="323"/>
      <c r="BK4" s="323"/>
      <c r="BL4" s="323"/>
      <c r="BM4" s="323"/>
      <c r="BN4" s="323"/>
      <c r="BO4" s="323"/>
      <c r="BP4" s="323"/>
      <c r="BQ4" s="323"/>
      <c r="BR4" s="323"/>
      <c r="BS4" s="323"/>
      <c r="BT4" s="323"/>
      <c r="BU4" s="323"/>
      <c r="BV4" s="323"/>
      <c r="BW4" s="323"/>
      <c r="BX4" s="323"/>
      <c r="BY4" s="323"/>
      <c r="BZ4" s="323"/>
      <c r="CA4" s="323"/>
      <c r="CB4" s="323"/>
      <c r="CC4" s="323"/>
      <c r="CD4" s="323"/>
      <c r="CE4" s="323"/>
      <c r="CF4" s="323"/>
      <c r="CG4" s="323"/>
      <c r="CH4" s="323"/>
      <c r="CI4" s="323"/>
      <c r="CJ4" s="323"/>
      <c r="CK4" s="323"/>
      <c r="CL4" s="323"/>
      <c r="CM4" s="323"/>
      <c r="CN4" s="323"/>
      <c r="CO4" s="323"/>
      <c r="CP4" s="323"/>
      <c r="CQ4" s="323"/>
      <c r="CR4" s="323"/>
      <c r="CS4" s="323"/>
      <c r="CT4" s="323"/>
      <c r="CU4" s="323"/>
      <c r="CV4" s="323"/>
      <c r="CW4" s="323"/>
      <c r="CX4" s="323"/>
      <c r="CY4" s="323"/>
      <c r="CZ4" s="323"/>
      <c r="DA4" s="323"/>
      <c r="DB4" s="323"/>
      <c r="DC4" s="323"/>
      <c r="DD4" s="323"/>
      <c r="DE4" s="323"/>
      <c r="DF4" s="323"/>
      <c r="DG4" s="323"/>
      <c r="DH4" s="323"/>
      <c r="DI4" s="323"/>
      <c r="DJ4" s="323"/>
      <c r="DK4" s="323"/>
      <c r="DL4" s="323"/>
      <c r="DM4" s="323"/>
      <c r="DN4" s="323"/>
      <c r="DO4" s="323"/>
      <c r="DP4" s="323"/>
      <c r="DQ4" s="323"/>
      <c r="DR4" s="323"/>
      <c r="DS4" s="323"/>
      <c r="DT4" s="323"/>
      <c r="DU4" s="323"/>
      <c r="DV4" s="323"/>
      <c r="DW4" s="323"/>
      <c r="DX4" s="323"/>
      <c r="DY4" s="323"/>
      <c r="DZ4" s="323"/>
      <c r="EA4" s="323"/>
      <c r="EB4" s="323"/>
      <c r="EC4" s="323"/>
      <c r="ED4" s="323"/>
      <c r="EE4" s="323"/>
      <c r="EF4" s="323"/>
      <c r="EG4" s="323"/>
      <c r="EH4" s="323"/>
      <c r="EI4" s="323"/>
      <c r="EJ4" s="323"/>
      <c r="EK4" s="323"/>
      <c r="EL4" s="323"/>
      <c r="EM4" s="323"/>
      <c r="EN4" s="323"/>
      <c r="EO4" s="323"/>
      <c r="EP4" s="323"/>
      <c r="EQ4" s="323"/>
      <c r="ER4" s="323"/>
      <c r="ES4" s="323"/>
      <c r="ET4" s="323"/>
      <c r="EU4" s="323"/>
      <c r="EV4" s="323"/>
      <c r="EW4" s="323"/>
      <c r="EX4" s="323"/>
      <c r="EY4" s="323"/>
      <c r="EZ4" s="323"/>
      <c r="FA4" s="323"/>
      <c r="FB4" s="323"/>
      <c r="FC4" s="323"/>
      <c r="FD4" s="323"/>
      <c r="FE4" s="323"/>
      <c r="FF4" s="323"/>
      <c r="FG4" s="323"/>
      <c r="FH4" s="323"/>
      <c r="FI4" s="323"/>
      <c r="FJ4" s="323"/>
      <c r="FK4" s="323"/>
      <c r="FL4" s="323"/>
      <c r="FM4" s="323"/>
      <c r="FN4" s="323"/>
      <c r="FO4" s="323"/>
      <c r="FP4" s="323"/>
      <c r="FQ4" s="323"/>
      <c r="FR4" s="323"/>
      <c r="FS4" s="323"/>
      <c r="FT4" s="323"/>
      <c r="FU4" s="323"/>
      <c r="FV4" s="323"/>
      <c r="FW4" s="323"/>
      <c r="FX4" s="323"/>
      <c r="FY4" s="323"/>
      <c r="FZ4" s="323"/>
      <c r="GA4" s="323"/>
      <c r="GB4" s="323"/>
      <c r="GC4" s="323"/>
      <c r="GD4" s="323"/>
      <c r="GE4" s="323"/>
      <c r="GF4" s="323"/>
      <c r="GG4" s="323"/>
      <c r="GH4" s="323"/>
      <c r="GI4" s="323"/>
      <c r="GJ4" s="323"/>
      <c r="GK4" s="323"/>
      <c r="GL4" s="323"/>
      <c r="GM4" s="323"/>
      <c r="GN4" s="323"/>
      <c r="GO4" s="323"/>
      <c r="GP4" s="323"/>
      <c r="GQ4" s="323"/>
      <c r="GR4" s="323"/>
      <c r="GS4" s="323"/>
      <c r="GT4" s="323"/>
      <c r="GU4" s="323"/>
      <c r="GV4" s="323"/>
      <c r="GW4" s="323"/>
      <c r="GX4" s="323"/>
      <c r="GY4" s="323"/>
      <c r="GZ4" s="323"/>
      <c r="HA4" s="323"/>
      <c r="HB4" s="323"/>
      <c r="HC4" s="323"/>
      <c r="HD4" s="323"/>
      <c r="HE4" s="323"/>
      <c r="HF4" s="323"/>
      <c r="HG4" s="323"/>
      <c r="HH4" s="323"/>
      <c r="HI4" s="323"/>
      <c r="HJ4" s="323"/>
      <c r="HK4" s="323"/>
      <c r="HL4" s="323"/>
      <c r="HM4" s="323"/>
      <c r="HN4" s="323"/>
      <c r="HO4" s="323"/>
      <c r="HP4" s="323"/>
      <c r="HQ4" s="323"/>
      <c r="HR4" s="323"/>
      <c r="HS4" s="323"/>
      <c r="HT4" s="323"/>
      <c r="HU4" s="323"/>
      <c r="HV4" s="323"/>
      <c r="HW4" s="323"/>
      <c r="HX4" s="323"/>
      <c r="HY4" s="323"/>
      <c r="HZ4" s="323"/>
      <c r="IA4" s="323"/>
      <c r="IB4" s="323"/>
      <c r="IC4" s="323"/>
      <c r="ID4" s="323"/>
      <c r="IE4" s="323"/>
      <c r="IF4" s="323"/>
      <c r="IG4" s="323"/>
      <c r="IH4" s="323"/>
      <c r="II4" s="323"/>
      <c r="IJ4" s="323"/>
      <c r="IK4" s="323"/>
      <c r="IL4" s="323"/>
      <c r="IM4" s="323"/>
      <c r="IN4" s="323"/>
      <c r="IO4" s="323"/>
      <c r="IP4" s="323"/>
      <c r="IQ4" s="323"/>
    </row>
    <row r="5" spans="1:251" s="25" customFormat="1" ht="35" customHeight="1" thickBot="1" x14ac:dyDescent="0.2">
      <c r="A5" s="130" t="str">
        <f>'Významné výsledky'!A3</f>
        <v>1. Významné tvůrčí výsledky</v>
      </c>
      <c r="B5" s="131" t="s">
        <v>21</v>
      </c>
      <c r="C5" s="132" t="s">
        <v>181</v>
      </c>
      <c r="D5" s="133" t="s">
        <v>7</v>
      </c>
    </row>
    <row r="6" spans="1:251" s="8" customFormat="1" ht="35" customHeight="1" x14ac:dyDescent="0.2">
      <c r="A6" s="103" t="str">
        <f>'Významné výsledky'!A5</f>
        <v>Odborná kniha – světový jazyk (POZN. č.2)</v>
      </c>
      <c r="B6" s="104" t="str">
        <f>'Významné výsledky'!A6</f>
        <v>15 HB / autorský arch</v>
      </c>
      <c r="C6" s="438">
        <f>'Významné výsledky'!C8</f>
        <v>0</v>
      </c>
      <c r="D6" s="430">
        <f>'Významné výsledky'!D8</f>
        <v>0</v>
      </c>
      <c r="E6" s="5"/>
    </row>
    <row r="7" spans="1:251" s="5" customFormat="1" ht="35" customHeight="1" x14ac:dyDescent="0.2">
      <c r="A7" s="103" t="str">
        <f>'Významné výsledky'!A10</f>
        <v>Odborná kniha  - ostatní jazyky</v>
      </c>
      <c r="B7" s="104" t="str">
        <f>'Významné výsledky'!A11</f>
        <v>8 HB / autorský arch</v>
      </c>
      <c r="C7" s="438">
        <f>'Významné výsledky'!C13</f>
        <v>0</v>
      </c>
      <c r="D7" s="430">
        <f>'Významné výsledky'!D13</f>
        <v>0</v>
      </c>
      <c r="IL7" s="6"/>
      <c r="IM7" s="6"/>
      <c r="IN7" s="6"/>
      <c r="IO7" s="6"/>
      <c r="IP7" s="6"/>
      <c r="IQ7" s="6"/>
    </row>
    <row r="8" spans="1:251" s="5" customFormat="1" ht="35" customHeight="1" x14ac:dyDescent="0.2">
      <c r="A8" s="103" t="str">
        <f>'Významné výsledky'!A15</f>
        <v>Kapitola v odborné knize – světový jazyk (POZN. č.2)</v>
      </c>
      <c r="B8" s="104" t="str">
        <f>'Významné výsledky'!A16</f>
        <v>15 HB / autorský arch</v>
      </c>
      <c r="C8" s="439">
        <f>'Významné výsledky'!B18</f>
        <v>0</v>
      </c>
      <c r="D8" s="431">
        <f>'Významné výsledky'!C18</f>
        <v>0</v>
      </c>
    </row>
    <row r="9" spans="1:251" s="5" customFormat="1" ht="35" customHeight="1" x14ac:dyDescent="0.2">
      <c r="A9" s="103" t="str">
        <f>'Významné výsledky'!A20</f>
        <v>Kapitola v odborné knize - ostatní jazyky</v>
      </c>
      <c r="B9" s="104" t="str">
        <f>'Významné výsledky'!A21</f>
        <v>8 HB / autorský arch</v>
      </c>
      <c r="C9" s="439">
        <f>'Významné výsledky'!B23</f>
        <v>0</v>
      </c>
      <c r="D9" s="431">
        <f>'Významné výsledky'!C23</f>
        <v>0</v>
      </c>
    </row>
    <row r="10" spans="1:251" s="5" customFormat="1" ht="60" customHeight="1" x14ac:dyDescent="0.2">
      <c r="A10" s="103" t="str">
        <f>'Významné výsledky'!A25</f>
        <v>Článek v impaktovaném časopise (indexovaný v databázi WoS) (POZN. č.3)</v>
      </c>
      <c r="B10" s="104" t="str">
        <f>'Významné výsledky'!A26</f>
        <v xml:space="preserve">   D1 - 120 HB,    Q1 - 100 HB,    Q2 - 65 HB,    Q3 - 40 HB,    Q4 - 20 HB</v>
      </c>
      <c r="C10" s="439">
        <f>'Významné výsledky'!C29</f>
        <v>0</v>
      </c>
      <c r="D10" s="431">
        <f>'Významné výsledky'!D29</f>
        <v>0</v>
      </c>
    </row>
    <row r="11" spans="1:251" s="5" customFormat="1" ht="60" customHeight="1" x14ac:dyDescent="0.2">
      <c r="A11" s="103" t="str">
        <f>'Významné výsledky'!A31</f>
        <v>Článek v recenzovaném časopise indexovaném v databázi SCOPUS (POZN. č.3)</v>
      </c>
      <c r="B11" s="104" t="str">
        <f>'Významné výsledky'!A32</f>
        <v xml:space="preserve">    D1 - 100 HB,    Q1 - 80 HB,    Q2 - 50 HB,    Q3 - 25 HB,    Q4 - 15 HB</v>
      </c>
      <c r="C11" s="439">
        <f>'Významné výsledky'!C35</f>
        <v>0</v>
      </c>
      <c r="D11" s="431">
        <f>'Významné výsledky'!D35</f>
        <v>0</v>
      </c>
    </row>
    <row r="12" spans="1:251" s="5" customFormat="1" ht="50" customHeight="1" x14ac:dyDescent="0.2">
      <c r="A12" s="103" t="str">
        <f>'Významné výsledky'!A37</f>
        <v>Český nebo jiný národní patent (mimo USA a Japonska) (POZN. č.4)</v>
      </c>
      <c r="B12" s="104" t="str">
        <f>'Významné výsledky'!A38</f>
        <v>Licencovaný - 200 HB, Udělený - 50 HB</v>
      </c>
      <c r="C12" s="439">
        <f>'Významné výsledky'!C40</f>
        <v>0</v>
      </c>
      <c r="D12" s="431">
        <f>'Významné výsledky'!D40</f>
        <v>0</v>
      </c>
    </row>
    <row r="13" spans="1:251" s="5" customFormat="1" ht="50" customHeight="1" x14ac:dyDescent="0.2">
      <c r="A13" s="103" t="str">
        <f>'Významné výsledky'!A42</f>
        <v>Evropský nebo mezinárodní patent, patent v  USA a Japonsku (POZN. č.4)</v>
      </c>
      <c r="B13" s="104" t="str">
        <f>'Významné výsledky'!A43</f>
        <v>Licencovaný - 500 HB, Udělený - 200 HB</v>
      </c>
      <c r="C13" s="439">
        <f>'Významné výsledky'!C45</f>
        <v>0</v>
      </c>
      <c r="D13" s="431">
        <f>'Významné výsledky'!D45</f>
        <v>0</v>
      </c>
    </row>
    <row r="14" spans="1:251" s="5" customFormat="1" ht="50" customHeight="1" x14ac:dyDescent="0.2">
      <c r="A14" s="103" t="str">
        <f>'Významné výsledky'!A47</f>
        <v>Užitný vzor nebo průmyslový vzor (POZN. č.4)</v>
      </c>
      <c r="B14" s="104" t="str">
        <f>'Významné výsledky'!A48</f>
        <v>Licencovaný - 30 HB,    Udělený - 10 HB</v>
      </c>
      <c r="C14" s="439">
        <f>'Významné výsledky'!C50</f>
        <v>0</v>
      </c>
      <c r="D14" s="431">
        <f>'Významné výsledky'!D50</f>
        <v>0</v>
      </c>
    </row>
    <row r="15" spans="1:251" s="5" customFormat="1" ht="35" customHeight="1" x14ac:dyDescent="0.2">
      <c r="A15" s="103" t="str">
        <f>'Významné výsledky'!A52</f>
        <v>Poloprovoz, ověřená technologie, prototyp (POZN. č.6)</v>
      </c>
      <c r="B15" s="104" t="str">
        <f>'Významné výsledky'!A53</f>
        <v>20 HB / výsledek</v>
      </c>
      <c r="C15" s="439">
        <f>'Významné výsledky'!C55</f>
        <v>0</v>
      </c>
      <c r="D15" s="431">
        <f>'Významné výsledky'!D55</f>
        <v>0</v>
      </c>
    </row>
    <row r="16" spans="1:251" s="5" customFormat="1" ht="55" customHeight="1" thickBot="1" x14ac:dyDescent="0.25">
      <c r="A16" s="105" t="str">
        <f>'Významné výsledky'!A57</f>
        <v>Ostatní nepublikační výsledky (POZN. č.6)  - funkční vzorek, metodika, software, specializovaná mapa, specializovaná databáze, výsledky jsou prokazatelně využívány v praxi (licencovány, doloženo smlouvou, prohlášením uživatele apod.)</v>
      </c>
      <c r="B16" s="106" t="str">
        <f>'Významné výsledky'!A58</f>
        <v>10 HB / výsledek</v>
      </c>
      <c r="C16" s="440">
        <f>'Významné výsledky'!C60</f>
        <v>0</v>
      </c>
      <c r="D16" s="432">
        <f>'Významné výsledky'!D60</f>
        <v>0</v>
      </c>
    </row>
    <row r="17" spans="1:251" s="20" customFormat="1" ht="35" customHeight="1" thickBot="1" x14ac:dyDescent="0.25">
      <c r="A17" s="206" t="str">
        <f>'Významné výsledky'!A62</f>
        <v>Významné tvůrčí výsledky - CELKOVÉ HODNOCENÍ</v>
      </c>
      <c r="B17" s="207"/>
      <c r="C17" s="441">
        <f>'Významné výsledky'!C62</f>
        <v>0</v>
      </c>
      <c r="D17" s="433">
        <f>'Významné výsledky'!D62</f>
        <v>0</v>
      </c>
    </row>
    <row r="18" spans="1:251" s="112" customFormat="1" ht="10" customHeight="1" x14ac:dyDescent="0.2">
      <c r="A18" s="113"/>
      <c r="B18" s="113"/>
      <c r="C18" s="114"/>
      <c r="D18" s="111"/>
    </row>
    <row r="19" spans="1:251" s="5" customFormat="1" ht="40" customHeight="1" x14ac:dyDescent="0.2">
      <c r="A19" s="210" t="s">
        <v>164</v>
      </c>
      <c r="B19" s="211"/>
      <c r="C19" s="211"/>
      <c r="D19" s="128">
        <v>50</v>
      </c>
    </row>
    <row r="20" spans="1:251" s="5" customFormat="1" ht="40" customHeight="1" x14ac:dyDescent="0.2">
      <c r="A20" s="216" t="s">
        <v>165</v>
      </c>
      <c r="B20" s="217"/>
      <c r="C20" s="217"/>
      <c r="D20" s="129">
        <v>100</v>
      </c>
    </row>
    <row r="21" spans="1:251" s="19" customFormat="1" ht="26" customHeight="1" thickBot="1" x14ac:dyDescent="0.25">
      <c r="A21" s="18"/>
      <c r="B21" s="26"/>
      <c r="C21" s="26"/>
      <c r="D21" s="27"/>
    </row>
    <row r="22" spans="1:251" s="25" customFormat="1" ht="35" customHeight="1" thickBot="1" x14ac:dyDescent="0.2">
      <c r="A22" s="43" t="str">
        <f>'Další tvůrčí výsledky'!A3</f>
        <v>2. Další tvůrčí výsledky</v>
      </c>
      <c r="B22" s="44" t="s">
        <v>21</v>
      </c>
      <c r="C22" s="45" t="s">
        <v>4</v>
      </c>
      <c r="D22" s="46" t="s">
        <v>7</v>
      </c>
    </row>
    <row r="23" spans="1:251" s="8" customFormat="1" ht="50" customHeight="1" x14ac:dyDescent="0.2">
      <c r="A23" s="107" t="str">
        <f>'Další tvůrčí výsledky'!A5</f>
        <v>Články v ostatních vědeckých a odborných časopisech, které nejsou indexovány v databázi WoS ani SCOPUS – světový jazyk (POZN č.2)</v>
      </c>
      <c r="B23" s="108" t="str">
        <f>'Další tvůrčí výsledky'!A6</f>
        <v>6 HB / článek</v>
      </c>
      <c r="C23" s="442">
        <f>'Další tvůrčí výsledky'!B9</f>
        <v>0</v>
      </c>
      <c r="D23" s="434">
        <f>'Další tvůrčí výsledky'!C9</f>
        <v>0</v>
      </c>
      <c r="E23" s="5"/>
    </row>
    <row r="24" spans="1:251" s="5" customFormat="1" ht="50" customHeight="1" x14ac:dyDescent="0.2">
      <c r="A24" s="107" t="str">
        <f>'Další tvůrčí výsledky'!A11</f>
        <v>Články v ostatních vědeckých a odborných časopisech, které nejsou indexovány v databázi WoS ani SCOPUS – ostatní jazyky</v>
      </c>
      <c r="B24" s="108" t="str">
        <f>'Další tvůrčí výsledky'!A12</f>
        <v>3 HB / článek</v>
      </c>
      <c r="C24" s="442">
        <f>'Další tvůrčí výsledky'!B15</f>
        <v>0</v>
      </c>
      <c r="D24" s="434">
        <f>'Další tvůrčí výsledky'!C15</f>
        <v>0</v>
      </c>
      <c r="IL24" s="6"/>
      <c r="IM24" s="6"/>
      <c r="IN24" s="6"/>
      <c r="IO24" s="6"/>
      <c r="IP24" s="6"/>
      <c r="IQ24" s="6"/>
    </row>
    <row r="25" spans="1:251" s="5" customFormat="1" ht="35" customHeight="1" x14ac:dyDescent="0.2">
      <c r="A25" s="107" t="str">
        <f>'Další tvůrčí výsledky'!A17</f>
        <v>Článek ve sborníku evidovaného v databázi WoS nebo databázi SCOPUS</v>
      </c>
      <c r="B25" s="108" t="str">
        <f>'Další tvůrčí výsledky'!A18</f>
        <v>6 HB / článek</v>
      </c>
      <c r="C25" s="443">
        <f>'Další tvůrčí výsledky'!B21</f>
        <v>0</v>
      </c>
      <c r="D25" s="435">
        <f>'Další tvůrčí výsledky'!C21</f>
        <v>0</v>
      </c>
    </row>
    <row r="26" spans="1:251" s="5" customFormat="1" ht="50" customHeight="1" x14ac:dyDescent="0.2">
      <c r="A26" s="107" t="str">
        <f>'Další tvůrčí výsledky'!A23</f>
        <v>Článek ve sborníku z mezinárodní konference (POZN č.7) , který není evidován v databázi WoS ani v databázi SCOPUS (ve světovém jazyce (POZN. Č.2))</v>
      </c>
      <c r="B26" s="108" t="str">
        <f>'Další tvůrčí výsledky'!A24</f>
        <v>2 HB / článek</v>
      </c>
      <c r="C26" s="443">
        <f>'Další tvůrčí výsledky'!B27</f>
        <v>0</v>
      </c>
      <c r="D26" s="435">
        <f>'Další tvůrčí výsledky'!C27</f>
        <v>0</v>
      </c>
    </row>
    <row r="27" spans="1:251" s="5" customFormat="1" ht="50" customHeight="1" x14ac:dyDescent="0.2">
      <c r="A27" s="107" t="str">
        <f>'Další tvůrčí výsledky'!A29</f>
        <v>Článek ve sborníku v ostatních jazycích (ostatní konference)</v>
      </c>
      <c r="B27" s="108" t="str">
        <f>'Další tvůrčí výsledky'!A30</f>
        <v>1 HB / článek</v>
      </c>
      <c r="C27" s="443">
        <f>'Další tvůrčí výsledky'!B33</f>
        <v>0</v>
      </c>
      <c r="D27" s="435">
        <f>'Další tvůrčí výsledky'!C33</f>
        <v>0</v>
      </c>
    </row>
    <row r="28" spans="1:251" s="5" customFormat="1" ht="35" customHeight="1" x14ac:dyDescent="0.2">
      <c r="A28" s="107" t="str">
        <f>'Další tvůrčí výsledky'!A35</f>
        <v>Přednáška na odborných akcích, které nejsou doloženy sborníkem, ale pouze programem</v>
      </c>
      <c r="B28" s="108" t="str">
        <f>'Další tvůrčí výsledky'!A36</f>
        <v>0,5 HB / přednáška</v>
      </c>
      <c r="C28" s="443">
        <f>'Další tvůrčí výsledky'!B39</f>
        <v>0</v>
      </c>
      <c r="D28" s="435">
        <f>'Další tvůrčí výsledky'!C39</f>
        <v>0</v>
      </c>
    </row>
    <row r="29" spans="1:251" s="5" customFormat="1" ht="55" customHeight="1" thickBot="1" x14ac:dyDescent="0.25">
      <c r="A29" s="109" t="str">
        <f>'Další tvůrčí výsledky'!A41</f>
        <v>Ostatní nepublikační výsledky (POZN. č.6) - funkční vzorek, metodika, software, specializovaná mapa, specializovaná databáze, výsledky nejsou doposud využívány v praxi (nejsou licencovány)</v>
      </c>
      <c r="B29" s="110" t="str">
        <f>'Další tvůrčí výsledky'!A42</f>
        <v>2 HB / výsledek</v>
      </c>
      <c r="C29" s="444">
        <f>'Další tvůrčí výsledky'!B45</f>
        <v>0</v>
      </c>
      <c r="D29" s="436">
        <f>'Další tvůrčí výsledky'!C45</f>
        <v>0</v>
      </c>
    </row>
    <row r="30" spans="1:251" s="20" customFormat="1" ht="35" customHeight="1" thickBot="1" x14ac:dyDescent="0.25">
      <c r="A30" s="212" t="str">
        <f>'Další tvůrčí výsledky'!A47</f>
        <v>Další tvůrčí výsledky - CELKOVÉ HODNOCENÍ</v>
      </c>
      <c r="B30" s="213"/>
      <c r="C30" s="445">
        <f>'Další tvůrčí výsledky'!B47</f>
        <v>0</v>
      </c>
      <c r="D30" s="437">
        <f>'Další tvůrčí výsledky'!C47</f>
        <v>0</v>
      </c>
    </row>
    <row r="31" spans="1:251" s="112" customFormat="1" ht="10" customHeight="1" x14ac:dyDescent="0.2">
      <c r="A31" s="113"/>
      <c r="B31" s="113"/>
      <c r="C31" s="114"/>
      <c r="D31" s="111"/>
    </row>
    <row r="32" spans="1:251" s="5" customFormat="1" ht="40" customHeight="1" x14ac:dyDescent="0.2">
      <c r="A32" s="218" t="s">
        <v>164</v>
      </c>
      <c r="B32" s="219"/>
      <c r="C32" s="219"/>
      <c r="D32" s="115">
        <v>60</v>
      </c>
    </row>
    <row r="33" spans="1:251" s="5" customFormat="1" ht="40" customHeight="1" x14ac:dyDescent="0.2">
      <c r="A33" s="220" t="s">
        <v>165</v>
      </c>
      <c r="B33" s="221"/>
      <c r="C33" s="221"/>
      <c r="D33" s="116">
        <v>90</v>
      </c>
    </row>
    <row r="34" spans="1:251" s="19" customFormat="1" ht="26" customHeight="1" thickBot="1" x14ac:dyDescent="0.25">
      <c r="A34" s="18"/>
      <c r="B34" s="26"/>
      <c r="C34" s="26"/>
      <c r="D34" s="27"/>
    </row>
    <row r="35" spans="1:251" s="25" customFormat="1" ht="35" customHeight="1" thickBot="1" x14ac:dyDescent="0.2">
      <c r="A35" s="167" t="str">
        <f>'Projektová činnost'!A3</f>
        <v>3. Projektové činnosti, stáže a smluvní výzkum</v>
      </c>
      <c r="B35" s="168"/>
      <c r="C35" s="168"/>
      <c r="D35" s="169"/>
    </row>
    <row r="36" spans="1:251" s="5" customFormat="1" ht="25" customHeight="1" thickBot="1" x14ac:dyDescent="0.25">
      <c r="A36" s="162" t="str">
        <f>'Projektová činnost'!A5:D5</f>
        <v>3.1. Projektová činnost a stáže v zahraničí</v>
      </c>
      <c r="B36" s="47" t="s">
        <v>21</v>
      </c>
      <c r="C36" s="48" t="s">
        <v>24</v>
      </c>
      <c r="D36" s="49" t="s">
        <v>7</v>
      </c>
    </row>
    <row r="37" spans="1:251" s="25" customFormat="1" ht="35" customHeight="1" x14ac:dyDescent="0.15">
      <c r="A37" s="50" t="str">
        <f>'Projektová činnost'!A6</f>
        <v>Hlavní řešitel mezinárodního vědecko-výzkumného projektu (POZN č.8, 9)</v>
      </c>
      <c r="B37" s="51" t="str">
        <f>'Projektová činnost'!A7</f>
        <v>100 HB / projekt</v>
      </c>
      <c r="C37" s="447">
        <f>'Projektová činnost'!C9</f>
        <v>0</v>
      </c>
      <c r="D37" s="450">
        <f>'Projektová činnost'!D9</f>
        <v>0</v>
      </c>
    </row>
    <row r="38" spans="1:251" s="8" customFormat="1" ht="50" customHeight="1" x14ac:dyDescent="0.2">
      <c r="A38" s="50" t="str">
        <f>'Projektová činnost'!A11</f>
        <v>Odpovědný řešitel na dané součásti mezinárodního vědecko-výzkumného projektu 
(POZN č.8, 9)</v>
      </c>
      <c r="B38" s="51" t="str">
        <f>'Projektová činnost'!A12</f>
        <v>50 HB / projekt</v>
      </c>
      <c r="C38" s="447">
        <f>'Projektová činnost'!C14</f>
        <v>0</v>
      </c>
      <c r="D38" s="450">
        <f>'Projektová činnost'!D14</f>
        <v>0</v>
      </c>
      <c r="E38" s="5"/>
    </row>
    <row r="39" spans="1:251" s="5" customFormat="1" ht="35" customHeight="1" x14ac:dyDescent="0.2">
      <c r="A39" s="50" t="str">
        <f>'Projektová činnost'!A16</f>
        <v>Člen řešitelského týmu mezinárodního vědecko-výzkumného projektu (POZN č.9)</v>
      </c>
      <c r="B39" s="51" t="str">
        <f>'Projektová činnost'!A17</f>
        <v>20 HB / projekt</v>
      </c>
      <c r="C39" s="447">
        <f>'Projektová činnost'!C19</f>
        <v>0</v>
      </c>
      <c r="D39" s="450">
        <f>'Projektová činnost'!D19</f>
        <v>0</v>
      </c>
      <c r="IL39" s="6"/>
      <c r="IM39" s="6"/>
      <c r="IN39" s="6"/>
      <c r="IO39" s="6"/>
      <c r="IP39" s="6"/>
      <c r="IQ39" s="6"/>
    </row>
    <row r="40" spans="1:251" s="5" customFormat="1" ht="35" customHeight="1" x14ac:dyDescent="0.2">
      <c r="A40" s="50" t="str">
        <f>'Projektová činnost'!A21</f>
        <v>Hlavní řešitel národního vědecko-výzkumného projektu (POZN č.8, 9)</v>
      </c>
      <c r="B40" s="51" t="str">
        <f>'Projektová činnost'!A22</f>
        <v>50 HB / projekt</v>
      </c>
      <c r="C40" s="447">
        <f>'Projektová činnost'!C24</f>
        <v>0</v>
      </c>
      <c r="D40" s="450">
        <f>'Projektová činnost'!D24</f>
        <v>0</v>
      </c>
      <c r="IL40" s="6"/>
      <c r="IM40" s="6"/>
      <c r="IN40" s="6"/>
      <c r="IO40" s="6"/>
      <c r="IP40" s="6"/>
      <c r="IQ40" s="6"/>
    </row>
    <row r="41" spans="1:251" s="5" customFormat="1" ht="50" customHeight="1" x14ac:dyDescent="0.2">
      <c r="A41" s="50" t="str">
        <f>'Projektová činnost'!A26</f>
        <v>Odpovědný řešitel na dané součásti národního vědecko-výzkumného projektu (POZN č.8, 9)</v>
      </c>
      <c r="B41" s="51" t="str">
        <f>'Projektová činnost'!A27</f>
        <v>25 HB / projekt</v>
      </c>
      <c r="C41" s="448">
        <f>'Projektová činnost'!C29</f>
        <v>0</v>
      </c>
      <c r="D41" s="451">
        <f>'Projektová činnost'!D29</f>
        <v>0</v>
      </c>
    </row>
    <row r="42" spans="1:251" s="5" customFormat="1" ht="35" customHeight="1" x14ac:dyDescent="0.2">
      <c r="A42" s="50" t="str">
        <f>'Projektová činnost'!A31</f>
        <v>Člen řešitelského týmu národního vědecko-výzkumného projektu (POZN č.9)</v>
      </c>
      <c r="B42" s="51" t="str">
        <f>'Projektová činnost'!A32</f>
        <v>10 HB / projekt</v>
      </c>
      <c r="C42" s="448">
        <f>'Projektová činnost'!C34</f>
        <v>0</v>
      </c>
      <c r="D42" s="451">
        <f>'Projektová činnost'!D34</f>
        <v>0</v>
      </c>
    </row>
    <row r="43" spans="1:251" s="5" customFormat="1" ht="35" customHeight="1" x14ac:dyDescent="0.2">
      <c r="A43" s="50" t="str">
        <f>'Projektová činnost'!A36</f>
        <v>Hlavní řešitel jiného mezinárodního projektu (POZN č.8, 10)</v>
      </c>
      <c r="B43" s="51" t="str">
        <f>'Projektová činnost'!A37</f>
        <v>50 HB / projekt</v>
      </c>
      <c r="C43" s="448">
        <f>'Projektová činnost'!C39</f>
        <v>0</v>
      </c>
      <c r="D43" s="451">
        <f>'Projektová činnost'!D39</f>
        <v>0</v>
      </c>
    </row>
    <row r="44" spans="1:251" s="5" customFormat="1" ht="35" customHeight="1" x14ac:dyDescent="0.2">
      <c r="A44" s="50" t="str">
        <f>'Projektová činnost'!A41</f>
        <v>Odpovědný řešitel na dané součásti jiného mezinárodního projektu (POZN č.8, 10)</v>
      </c>
      <c r="B44" s="51" t="str">
        <f>'Projektová činnost'!A42</f>
        <v>25 HB / projekt</v>
      </c>
      <c r="C44" s="448">
        <f>'Projektová činnost'!C44</f>
        <v>0</v>
      </c>
      <c r="D44" s="451">
        <f>'Projektová činnost'!D44</f>
        <v>0</v>
      </c>
    </row>
    <row r="45" spans="1:251" s="5" customFormat="1" ht="35" customHeight="1" x14ac:dyDescent="0.2">
      <c r="A45" s="50" t="str">
        <f>'Projektová činnost'!A46</f>
        <v>Člen řešitelského týmu jiného mezinárodního projektu (POZN č.10)</v>
      </c>
      <c r="B45" s="51" t="str">
        <f>'Projektová činnost'!A47</f>
        <v>10 HB / projekt</v>
      </c>
      <c r="C45" s="448">
        <f>'Projektová činnost'!C49</f>
        <v>0</v>
      </c>
      <c r="D45" s="451">
        <f>'Projektová činnost'!D49</f>
        <v>0</v>
      </c>
    </row>
    <row r="46" spans="1:251" s="5" customFormat="1" ht="35" customHeight="1" x14ac:dyDescent="0.2">
      <c r="A46" s="50" t="str">
        <f>'Projektová činnost'!A51</f>
        <v>Hlavní řešitel jiného národního projektu (POZN č.8, 10)</v>
      </c>
      <c r="B46" s="51" t="str">
        <f>'Projektová činnost'!A52</f>
        <v>25 HB / projekt</v>
      </c>
      <c r="C46" s="448">
        <f>'Projektová činnost'!C54</f>
        <v>0</v>
      </c>
      <c r="D46" s="451">
        <f>'Projektová činnost'!D54</f>
        <v>0</v>
      </c>
    </row>
    <row r="47" spans="1:251" s="5" customFormat="1" ht="35" customHeight="1" x14ac:dyDescent="0.2">
      <c r="A47" s="50" t="str">
        <f>'Projektová činnost'!A56</f>
        <v>Odpovědný řešitel na dané součásti jiného národního projektu (POZN č.8, 10)</v>
      </c>
      <c r="B47" s="51" t="str">
        <f>'Projektová činnost'!A57</f>
        <v>15 HB / projekt</v>
      </c>
      <c r="C47" s="448">
        <f>'Projektová činnost'!C59</f>
        <v>0</v>
      </c>
      <c r="D47" s="451">
        <f>'Projektová činnost'!D59</f>
        <v>0</v>
      </c>
    </row>
    <row r="48" spans="1:251" s="5" customFormat="1" ht="35" customHeight="1" x14ac:dyDescent="0.2">
      <c r="A48" s="50" t="str">
        <f>'Projektová činnost'!A61</f>
        <v>Člen řešitelského týmu jiného národního projektu (POZN. č.10)</v>
      </c>
      <c r="B48" s="51" t="str">
        <f>'Projektová činnost'!A62</f>
        <v>5 HB / projekt</v>
      </c>
      <c r="C48" s="448">
        <f>'Projektová činnost'!C64</f>
        <v>0</v>
      </c>
      <c r="D48" s="451">
        <f>'Projektová činnost'!D64</f>
        <v>0</v>
      </c>
    </row>
    <row r="49" spans="1:4" s="5" customFormat="1" ht="35" customHeight="1" thickBot="1" x14ac:dyDescent="0.25">
      <c r="A49" s="68" t="str">
        <f>'Projektová činnost'!A66</f>
        <v>Vědecko-výzkumná stáž v zahraničí</v>
      </c>
      <c r="B49" s="51" t="str">
        <f>'Projektová činnost'!A67</f>
        <v>3 HB / týden</v>
      </c>
      <c r="C49" s="448">
        <f>'Projektová činnost'!C69</f>
        <v>0</v>
      </c>
      <c r="D49" s="451">
        <f>'Projektová činnost'!D69</f>
        <v>0</v>
      </c>
    </row>
    <row r="50" spans="1:4" s="5" customFormat="1" ht="25" customHeight="1" thickBot="1" x14ac:dyDescent="0.25">
      <c r="A50" s="162" t="str">
        <f>'Projektová činnost'!A71:D71</f>
        <v>3.1. Smluvní výzkum</v>
      </c>
      <c r="B50" s="47" t="s">
        <v>21</v>
      </c>
      <c r="C50" s="48" t="s">
        <v>274</v>
      </c>
      <c r="D50" s="452" t="s">
        <v>7</v>
      </c>
    </row>
    <row r="51" spans="1:4" s="5" customFormat="1" ht="35" customHeight="1" thickBot="1" x14ac:dyDescent="0.25">
      <c r="A51" s="68" t="str">
        <f>'Projektová činnost'!A72</f>
        <v>Člen řešitelského týmu projektu smluvního výzkumu (max 20 HB za jednu smlouvu)</v>
      </c>
      <c r="B51" s="69" t="str">
        <f>'Projektová činnost'!A73</f>
        <v>1 HB / každých 20 tis. Kč</v>
      </c>
      <c r="C51" s="446">
        <f>'Projektová činnost'!C75</f>
        <v>0</v>
      </c>
      <c r="D51" s="453">
        <f>'Projektová činnost'!D75</f>
        <v>0</v>
      </c>
    </row>
    <row r="52" spans="1:4" s="5" customFormat="1" ht="35" customHeight="1" x14ac:dyDescent="0.2">
      <c r="A52" s="170" t="str">
        <f>'Projektová činnost'!A77</f>
        <v>Projektové činnosti, stáže a smluvní výzkum 
- CELKOVÉ HODNOCENÍ</v>
      </c>
      <c r="B52" s="163" t="s">
        <v>239</v>
      </c>
      <c r="C52" s="449">
        <f>'Projektová činnost'!C77</f>
        <v>0</v>
      </c>
      <c r="D52" s="172">
        <f>'Projektová činnost'!D77</f>
        <v>0</v>
      </c>
    </row>
    <row r="53" spans="1:4" s="20" customFormat="1" ht="35" customHeight="1" thickBot="1" x14ac:dyDescent="0.25">
      <c r="A53" s="171"/>
      <c r="B53" s="164" t="s">
        <v>280</v>
      </c>
      <c r="C53" s="165">
        <f>'Projektová činnost'!C78</f>
        <v>0</v>
      </c>
      <c r="D53" s="173"/>
    </row>
    <row r="54" spans="1:4" s="112" customFormat="1" ht="10" customHeight="1" x14ac:dyDescent="0.2">
      <c r="A54" s="113"/>
      <c r="B54" s="113"/>
      <c r="C54" s="114"/>
      <c r="D54" s="111"/>
    </row>
    <row r="55" spans="1:4" s="5" customFormat="1" ht="40" customHeight="1" x14ac:dyDescent="0.2">
      <c r="A55" s="222" t="s">
        <v>164</v>
      </c>
      <c r="B55" s="223"/>
      <c r="C55" s="223"/>
      <c r="D55" s="117">
        <v>50</v>
      </c>
    </row>
    <row r="56" spans="1:4" s="5" customFormat="1" ht="40" customHeight="1" x14ac:dyDescent="0.2">
      <c r="A56" s="174" t="s">
        <v>165</v>
      </c>
      <c r="B56" s="175"/>
      <c r="C56" s="175"/>
      <c r="D56" s="118">
        <v>115</v>
      </c>
    </row>
    <row r="57" spans="1:4" s="19" customFormat="1" ht="26" customHeight="1" thickBot="1" x14ac:dyDescent="0.25">
      <c r="A57" s="18"/>
      <c r="B57" s="26"/>
      <c r="C57" s="26"/>
      <c r="D57" s="27"/>
    </row>
    <row r="58" spans="1:4" s="25" customFormat="1" ht="35" customHeight="1" thickBot="1" x14ac:dyDescent="0.2">
      <c r="A58" s="179" t="str">
        <f>'Kladné ohlasy prací'!A3</f>
        <v xml:space="preserve">4. Kladné ohlasy prací, významná ocenění </v>
      </c>
      <c r="B58" s="180"/>
      <c r="C58" s="180"/>
      <c r="D58" s="181"/>
    </row>
    <row r="59" spans="1:4" s="25" customFormat="1" ht="25" customHeight="1" thickBot="1" x14ac:dyDescent="0.2">
      <c r="A59" s="122" t="str">
        <f>'Kladné ohlasy prací'!A5:E5</f>
        <v>4.1. Kladné ohlasy prací</v>
      </c>
      <c r="B59" s="123" t="s">
        <v>21</v>
      </c>
      <c r="C59" s="124" t="s">
        <v>19</v>
      </c>
      <c r="D59" s="125" t="s">
        <v>7</v>
      </c>
    </row>
    <row r="60" spans="1:4" s="5" customFormat="1" ht="50" customHeight="1" x14ac:dyDescent="0.2">
      <c r="A60" s="53" t="str">
        <f>'Kladné ohlasy prací'!A6</f>
        <v>Citace jakéhokoliv díla uchazeče v zahraničních časopisech a monografiích indexovaných v databázi WoS nebo SCOPUS (POZN. č.11)</v>
      </c>
      <c r="B60" s="52" t="str">
        <f>'Kladné ohlasy prací'!B7</f>
        <v>2 HB / citace</v>
      </c>
      <c r="C60" s="21">
        <f>'Kladné ohlasy prací'!D14</f>
        <v>0</v>
      </c>
      <c r="D60" s="454">
        <f>'Kladné ohlasy prací'!E14</f>
        <v>0</v>
      </c>
    </row>
    <row r="61" spans="1:4" s="5" customFormat="1" ht="50" customHeight="1" x14ac:dyDescent="0.2">
      <c r="A61" s="53" t="str">
        <f>'Kladné ohlasy prací'!A16</f>
        <v>Citace jakéhokoliv díla uchazeče v konferenčních sbornících indexovaných v databázi WoS a SCOPUS (POZN. č.11)</v>
      </c>
      <c r="B61" s="52" t="str">
        <f>'Kladné ohlasy prací'!B17</f>
        <v>1 HB / citace</v>
      </c>
      <c r="C61" s="21">
        <f>'Kladné ohlasy prací'!D26</f>
        <v>0</v>
      </c>
      <c r="D61" s="454">
        <f>'Kladné ohlasy prací'!E26</f>
        <v>0</v>
      </c>
    </row>
    <row r="62" spans="1:4" s="5" customFormat="1" ht="35" customHeight="1" x14ac:dyDescent="0.2">
      <c r="A62" s="53" t="str">
        <f>'Kladné ohlasy prací'!A28</f>
        <v>Citace jakéhokoliv díla uchazeče v ostatních časopisech a monografiích (POZN. č.11)</v>
      </c>
      <c r="B62" s="52" t="str">
        <f>'Kladné ohlasy prací'!B29</f>
        <v>1 HB / citace</v>
      </c>
      <c r="C62" s="21">
        <f>'Kladné ohlasy prací'!D36</f>
        <v>0</v>
      </c>
      <c r="D62" s="454">
        <f>'Kladné ohlasy prací'!E36</f>
        <v>0</v>
      </c>
    </row>
    <row r="63" spans="1:4" s="5" customFormat="1" ht="35" customHeight="1" thickBot="1" x14ac:dyDescent="0.25">
      <c r="A63" s="53" t="str">
        <f>'Kladné ohlasy prací'!A38</f>
        <v>Citace jakéhokoliv díla uchazeče v ostatních konferenčních sbornících (POZN. č.11)</v>
      </c>
      <c r="B63" s="54" t="str">
        <f>'Kladné ohlasy prací'!B39</f>
        <v>0,5 HB / citace</v>
      </c>
      <c r="C63" s="55">
        <f>'Kladné ohlasy prací'!D48</f>
        <v>0</v>
      </c>
      <c r="D63" s="455">
        <f>'Kladné ohlasy prací'!E48</f>
        <v>0</v>
      </c>
    </row>
    <row r="64" spans="1:4" s="5" customFormat="1" ht="25" customHeight="1" thickBot="1" x14ac:dyDescent="0.25">
      <c r="A64" s="122" t="str">
        <f>'Kladné ohlasy prací'!A50:E50</f>
        <v>4.2. Významná ocenění</v>
      </c>
      <c r="B64" s="123" t="s">
        <v>21</v>
      </c>
      <c r="C64" s="124" t="s">
        <v>4</v>
      </c>
      <c r="D64" s="125" t="s">
        <v>7</v>
      </c>
    </row>
    <row r="65" spans="1:4" s="5" customFormat="1" ht="35" customHeight="1" x14ac:dyDescent="0.2">
      <c r="A65" s="53" t="str">
        <f>'Kladné ohlasy prací'!A51</f>
        <v>Získané významné ocenění v zahraničí</v>
      </c>
      <c r="B65" s="52" t="str">
        <f>'Kladné ohlasy prací'!B52</f>
        <v>10 HB / významné ocenění</v>
      </c>
      <c r="C65" s="460">
        <f>'Kladné ohlasy prací'!D55</f>
        <v>0</v>
      </c>
      <c r="D65" s="454">
        <f>'Kladné ohlasy prací'!E55</f>
        <v>0</v>
      </c>
    </row>
    <row r="66" spans="1:4" s="5" customFormat="1" ht="35" customHeight="1" thickBot="1" x14ac:dyDescent="0.25">
      <c r="A66" s="65" t="str">
        <f>'Kladné ohlasy prací'!A57</f>
        <v>Získané významné ocenění v tuzemsku</v>
      </c>
      <c r="B66" s="66" t="str">
        <f>'Kladné ohlasy prací'!B58</f>
        <v>5 HB / významné ocenění</v>
      </c>
      <c r="C66" s="461">
        <f>'Kladné ohlasy prací'!D61</f>
        <v>0</v>
      </c>
      <c r="D66" s="456">
        <f>'Kladné ohlasy prací'!E61</f>
        <v>0</v>
      </c>
    </row>
    <row r="67" spans="1:4" s="20" customFormat="1" ht="35" customHeight="1" x14ac:dyDescent="0.2">
      <c r="A67" s="185" t="str">
        <f>'Kladné ohlasy prací'!A63</f>
        <v>Kladné ohlasy prací - CELKOVÉ HODNOCENÍ</v>
      </c>
      <c r="B67" s="126" t="s">
        <v>26</v>
      </c>
      <c r="C67" s="119">
        <f>'Kladné ohlasy prací'!D63</f>
        <v>0</v>
      </c>
      <c r="D67" s="457">
        <f>'Kladné ohlasy prací'!E63</f>
        <v>0</v>
      </c>
    </row>
    <row r="68" spans="1:4" s="20" customFormat="1" ht="35" customHeight="1" thickBot="1" x14ac:dyDescent="0.25">
      <c r="A68" s="186"/>
      <c r="B68" s="127" t="s">
        <v>27</v>
      </c>
      <c r="C68" s="459">
        <f>'Kladné ohlasy prací'!D64</f>
        <v>0</v>
      </c>
      <c r="D68" s="458"/>
    </row>
    <row r="69" spans="1:4" s="112" customFormat="1" ht="10" customHeight="1" x14ac:dyDescent="0.2">
      <c r="A69" s="113"/>
      <c r="B69" s="113"/>
      <c r="C69" s="114"/>
      <c r="D69" s="111"/>
    </row>
    <row r="70" spans="1:4" s="5" customFormat="1" ht="40" customHeight="1" x14ac:dyDescent="0.2">
      <c r="A70" s="187" t="s">
        <v>164</v>
      </c>
      <c r="B70" s="188"/>
      <c r="C70" s="188"/>
      <c r="D70" s="120">
        <v>45</v>
      </c>
    </row>
    <row r="71" spans="1:4" s="5" customFormat="1" ht="40" customHeight="1" x14ac:dyDescent="0.2">
      <c r="A71" s="189" t="s">
        <v>165</v>
      </c>
      <c r="B71" s="190"/>
      <c r="C71" s="190"/>
      <c r="D71" s="121">
        <v>90</v>
      </c>
    </row>
    <row r="72" spans="1:4" s="19" customFormat="1" ht="20" customHeight="1" thickBot="1" x14ac:dyDescent="0.25">
      <c r="A72" s="18"/>
      <c r="B72" s="26"/>
      <c r="C72" s="26"/>
      <c r="D72" s="28"/>
    </row>
    <row r="73" spans="1:4" s="20" customFormat="1" ht="35" customHeight="1" thickBot="1" x14ac:dyDescent="0.25">
      <c r="A73" s="182" t="str">
        <f>'Pedagogická činnost'!A3</f>
        <v>5. Pedagogická činnost</v>
      </c>
      <c r="B73" s="183"/>
      <c r="C73" s="183"/>
      <c r="D73" s="184"/>
    </row>
    <row r="74" spans="1:4" s="20" customFormat="1" ht="30" customHeight="1" thickBot="1" x14ac:dyDescent="0.25">
      <c r="A74" s="95" t="str">
        <f>'Pedagogická činnost'!A5:D5</f>
        <v>5.1. Přímá výuka</v>
      </c>
      <c r="B74" s="58" t="s">
        <v>21</v>
      </c>
      <c r="C74" s="56" t="s">
        <v>287</v>
      </c>
      <c r="D74" s="57" t="s">
        <v>7</v>
      </c>
    </row>
    <row r="75" spans="1:4" s="5" customFormat="1" ht="50" customHeight="1" x14ac:dyDescent="0.2">
      <c r="A75" s="63" t="str">
        <f>'Pedagogická činnost'!A6</f>
        <v>Vedení přednášky v řádném vysokoškolském studiu během celého semestru (POZN. č.12)</v>
      </c>
      <c r="B75" s="64" t="str">
        <f>'Pedagogická činnost'!A7</f>
        <v>1 HB / hodina týdně</v>
      </c>
      <c r="C75" s="463">
        <f>'Pedagogická činnost'!C10</f>
        <v>0</v>
      </c>
      <c r="D75" s="497">
        <f>'Pedagogická činnost'!D10</f>
        <v>0</v>
      </c>
    </row>
    <row r="76" spans="1:4" s="5" customFormat="1" ht="50" customHeight="1" x14ac:dyDescent="0.2">
      <c r="A76" s="63" t="str">
        <f>'Pedagogická činnost'!A12</f>
        <v>Vedení semináře v řádném vysokoškolském studiu během celého semestru (POZN. č.12)</v>
      </c>
      <c r="B76" s="60" t="str">
        <f>'Pedagogická činnost'!A13</f>
        <v>0,25 HB / hodina týdně</v>
      </c>
      <c r="C76" s="464">
        <f>'Pedagogická činnost'!C16</f>
        <v>0</v>
      </c>
      <c r="D76" s="467">
        <f>'Pedagogická činnost'!D16</f>
        <v>0</v>
      </c>
    </row>
    <row r="77" spans="1:4" s="5" customFormat="1" ht="50" customHeight="1" thickBot="1" x14ac:dyDescent="0.25">
      <c r="A77" s="67" t="str">
        <f>'Pedagogická činnost'!A18</f>
        <v>Vedení cvičení v řádném vysokoškolském studiu během celého semestru (POZN. č.12)</v>
      </c>
      <c r="B77" s="61" t="str">
        <f>'Pedagogická činnost'!A19</f>
        <v>0,25 HB / hodina týdně</v>
      </c>
      <c r="C77" s="465">
        <f>'Pedagogická činnost'!C22</f>
        <v>0</v>
      </c>
      <c r="D77" s="468">
        <f>'Pedagogická činnost'!D22</f>
        <v>0</v>
      </c>
    </row>
    <row r="78" spans="1:4" s="5" customFormat="1" ht="25" customHeight="1" thickBot="1" x14ac:dyDescent="0.25">
      <c r="A78" s="95" t="str">
        <f>'Pedagogická činnost'!A24:D24</f>
        <v>5.2. Další pedagogická činnost</v>
      </c>
      <c r="B78" s="58" t="s">
        <v>21</v>
      </c>
      <c r="C78" s="56" t="s">
        <v>4</v>
      </c>
      <c r="D78" s="57" t="s">
        <v>7</v>
      </c>
    </row>
    <row r="79" spans="1:4" s="5" customFormat="1" ht="35" customHeight="1" x14ac:dyDescent="0.2">
      <c r="A79" s="62" t="str">
        <f>'Pedagogická činnost'!A25</f>
        <v>Učební texty (monografie nebo skripta, přiděleno ISBN)</v>
      </c>
      <c r="B79" s="59" t="str">
        <f>'Pedagogická činnost'!A26</f>
        <v>1 HB / autorský arch</v>
      </c>
      <c r="C79" s="466">
        <f>'Pedagogická činnost'!C29</f>
        <v>0</v>
      </c>
      <c r="D79" s="469">
        <f>'Pedagogická činnost'!D29</f>
        <v>0</v>
      </c>
    </row>
    <row r="80" spans="1:4" s="5" customFormat="1" ht="35" customHeight="1" x14ac:dyDescent="0.2">
      <c r="A80" s="63" t="str">
        <f>'Pedagogická činnost'!A31</f>
        <v>Studijní opora (souvislý text bez přiděleného ISBN)</v>
      </c>
      <c r="B80" s="60" t="str">
        <f>'Pedagogická činnost'!A32</f>
        <v>0,5 HB / autorský arch</v>
      </c>
      <c r="C80" s="462">
        <f>'Pedagogická činnost'!C35</f>
        <v>0</v>
      </c>
      <c r="D80" s="467">
        <f>'Pedagogická činnost'!D35</f>
        <v>0</v>
      </c>
    </row>
    <row r="81" spans="1:4" s="5" customFormat="1" ht="50" customHeight="1" x14ac:dyDescent="0.2">
      <c r="A81" s="63" t="str">
        <f>'Pedagogická činnost'!A37</f>
        <v>Studijní opora předmětu ve formě prezentací (kompletní prezentace pro výuku v daném předmětu s minimálním celkovým počtem 200 snímků)</v>
      </c>
      <c r="B81" s="60" t="str">
        <f>'Pedagogická činnost'!A38</f>
        <v>4 HB / opora</v>
      </c>
      <c r="C81" s="462">
        <f>'Pedagogická činnost'!C41</f>
        <v>0</v>
      </c>
      <c r="D81" s="467">
        <f>'Pedagogická činnost'!D41</f>
        <v>0</v>
      </c>
    </row>
    <row r="82" spans="1:4" s="5" customFormat="1" ht="50" customHeight="1" x14ac:dyDescent="0.2">
      <c r="A82" s="63" t="str">
        <f>'Pedagogická činnost'!A43</f>
        <v>Ostatní významná studijní opora - výukový software, laboratorní úloha, multimediální pomůcka, výukový film</v>
      </c>
      <c r="B82" s="60" t="str">
        <f>'Pedagogická činnost'!A44</f>
        <v>2 HB / opora</v>
      </c>
      <c r="C82" s="462">
        <f>'Pedagogická činnost'!C47</f>
        <v>0</v>
      </c>
      <c r="D82" s="467">
        <f>'Pedagogická činnost'!D47</f>
        <v>0</v>
      </c>
    </row>
    <row r="83" spans="1:4" s="5" customFormat="1" ht="35" customHeight="1" x14ac:dyDescent="0.2">
      <c r="A83" s="63" t="str">
        <f>'Pedagogická činnost'!A49</f>
        <v>Zavedení nového předmětu</v>
      </c>
      <c r="B83" s="60" t="str">
        <f>'Pedagogická činnost'!A50</f>
        <v>10 HB / předmět</v>
      </c>
      <c r="C83" s="462">
        <f>'Pedagogická činnost'!C53</f>
        <v>0</v>
      </c>
      <c r="D83" s="467">
        <f>'Pedagogická činnost'!D53</f>
        <v>0</v>
      </c>
    </row>
    <row r="84" spans="1:4" s="5" customFormat="1" ht="35" customHeight="1" thickBot="1" x14ac:dyDescent="0.25">
      <c r="A84" s="63" t="str">
        <f>'Pedagogická činnost'!A55</f>
        <v>Vybudování odborné laboratoře</v>
      </c>
      <c r="B84" s="60" t="str">
        <f>'Pedagogická činnost'!A56</f>
        <v>10 HB / laboratoř</v>
      </c>
      <c r="C84" s="462">
        <f>'Pedagogická činnost'!C59</f>
        <v>0</v>
      </c>
      <c r="D84" s="467">
        <f>'Pedagogická činnost'!D59</f>
        <v>0</v>
      </c>
    </row>
    <row r="85" spans="1:4" s="20" customFormat="1" ht="26" customHeight="1" x14ac:dyDescent="0.2">
      <c r="A85" s="214" t="str">
        <f>'Pedagogická činnost'!A61</f>
        <v>Pedagogická činnost - CELKOVÉ HODNOCENÍ</v>
      </c>
      <c r="B85" s="324" t="s">
        <v>291</v>
      </c>
      <c r="C85" s="473">
        <f>'Pedagogická činnost'!C62</f>
        <v>0</v>
      </c>
      <c r="D85" s="470">
        <f>'Pedagogická činnost'!D61</f>
        <v>0</v>
      </c>
    </row>
    <row r="86" spans="1:4" s="20" customFormat="1" ht="26" customHeight="1" thickBot="1" x14ac:dyDescent="0.25">
      <c r="A86" s="215"/>
      <c r="B86" s="325" t="s">
        <v>4</v>
      </c>
      <c r="C86" s="472">
        <f>'Pedagogická činnost'!C61</f>
        <v>0</v>
      </c>
      <c r="D86" s="471"/>
    </row>
    <row r="87" spans="1:4" s="112" customFormat="1" ht="10" customHeight="1" x14ac:dyDescent="0.2">
      <c r="A87" s="113"/>
      <c r="B87" s="113"/>
      <c r="C87" s="114"/>
      <c r="D87" s="111"/>
    </row>
    <row r="88" spans="1:4" s="5" customFormat="1" ht="40" customHeight="1" x14ac:dyDescent="0.2">
      <c r="A88" s="191" t="s">
        <v>164</v>
      </c>
      <c r="B88" s="192"/>
      <c r="C88" s="192"/>
      <c r="D88" s="135">
        <v>35</v>
      </c>
    </row>
    <row r="89" spans="1:4" s="5" customFormat="1" ht="40" customHeight="1" x14ac:dyDescent="0.2">
      <c r="A89" s="193" t="s">
        <v>165</v>
      </c>
      <c r="B89" s="194"/>
      <c r="C89" s="194"/>
      <c r="D89" s="136">
        <v>70</v>
      </c>
    </row>
    <row r="90" spans="1:4" s="71" customFormat="1" ht="26" customHeight="1" thickBot="1" x14ac:dyDescent="0.25">
      <c r="A90" s="70"/>
      <c r="B90" s="70"/>
      <c r="C90" s="70"/>
      <c r="D90" s="28"/>
    </row>
    <row r="91" spans="1:4" s="20" customFormat="1" ht="35" customHeight="1" thickBot="1" x14ac:dyDescent="0.25">
      <c r="A91" s="83" t="str">
        <f>'Výchova, vedení věd.týmu'!A3</f>
        <v>6. Vědecká výchova, vedení vědeckého nebo odborného týmu</v>
      </c>
      <c r="B91" s="74" t="s">
        <v>21</v>
      </c>
      <c r="C91" s="75" t="s">
        <v>24</v>
      </c>
      <c r="D91" s="76" t="s">
        <v>7</v>
      </c>
    </row>
    <row r="92" spans="1:4" s="5" customFormat="1" ht="35" customHeight="1" x14ac:dyDescent="0.2">
      <c r="A92" s="81" t="str">
        <f>'Výchova, vedení věd.týmu'!A5</f>
        <v>Školitel doktoranda, který obhájil disertační práci v DSP</v>
      </c>
      <c r="B92" s="82" t="str">
        <f>'Výchova, vedení věd.týmu'!A6</f>
        <v>10 HB / student</v>
      </c>
      <c r="C92" s="476">
        <f>'Výchova, vedení věd.týmu'!B8</f>
        <v>0</v>
      </c>
      <c r="D92" s="477">
        <f>'Výchova, vedení věd.týmu'!C8</f>
        <v>0</v>
      </c>
    </row>
    <row r="93" spans="1:4" s="5" customFormat="1" ht="35" customHeight="1" x14ac:dyDescent="0.2">
      <c r="A93" s="79" t="str">
        <f>'Výchova, vedení věd.týmu'!A10</f>
        <v>Konzultant doktoranda, který obhájil disertační práci v DSP</v>
      </c>
      <c r="B93" s="77" t="str">
        <f>'Výchova, vedení věd.týmu'!A11</f>
        <v>5 HB / student</v>
      </c>
      <c r="C93" s="478">
        <f>'Výchova, vedení věd.týmu'!B13</f>
        <v>0</v>
      </c>
      <c r="D93" s="479">
        <f>'Výchova, vedení věd.týmu'!C13</f>
        <v>0</v>
      </c>
    </row>
    <row r="94" spans="1:4" s="5" customFormat="1" ht="35" customHeight="1" x14ac:dyDescent="0.2">
      <c r="A94" s="79" t="str">
        <f>'Výchova, vedení věd.týmu'!A15</f>
        <v>Školitel doktoranda, který úspěšně složil SDZ</v>
      </c>
      <c r="B94" s="77" t="str">
        <f>'Výchova, vedení věd.týmu'!A16</f>
        <v>3 HB / student</v>
      </c>
      <c r="C94" s="478">
        <f>'Výchova, vedení věd.týmu'!B18</f>
        <v>0</v>
      </c>
      <c r="D94" s="479">
        <f>'Výchova, vedení věd.týmu'!C18</f>
        <v>0</v>
      </c>
    </row>
    <row r="95" spans="1:4" s="5" customFormat="1" ht="35" customHeight="1" x14ac:dyDescent="0.2">
      <c r="A95" s="79" t="str">
        <f>'Výchova, vedení věd.týmu'!A20</f>
        <v>Konzultant doktoranda, který úspěšně složil SDZ</v>
      </c>
      <c r="B95" s="77" t="str">
        <f>'Výchova, vedení věd.týmu'!A21</f>
        <v>1,5 HB / student</v>
      </c>
      <c r="C95" s="478">
        <f>'Výchova, vedení věd.týmu'!B23</f>
        <v>0</v>
      </c>
      <c r="D95" s="474">
        <f>'Výchova, vedení věd.týmu'!C23</f>
        <v>0</v>
      </c>
    </row>
    <row r="96" spans="1:4" s="5" customFormat="1" ht="35" customHeight="1" x14ac:dyDescent="0.2">
      <c r="A96" s="79" t="str">
        <f>'Výchova, vedení věd.týmu'!A25</f>
        <v>Vedení stážisty se závěrečnou prací popřípadě studenta IAESTE</v>
      </c>
      <c r="B96" s="77" t="str">
        <f>'Výchova, vedení věd.týmu'!A26</f>
        <v>0,5 HB / student</v>
      </c>
      <c r="C96" s="478">
        <f>'Výchova, vedení věd.týmu'!B28</f>
        <v>0</v>
      </c>
      <c r="D96" s="474">
        <f>'Výchova, vedení věd.týmu'!C28</f>
        <v>0</v>
      </c>
    </row>
    <row r="97" spans="1:4" s="5" customFormat="1" ht="35" customHeight="1" x14ac:dyDescent="0.2">
      <c r="A97" s="79" t="str">
        <f>'Výchova, vedení věd.týmu'!A30</f>
        <v>Vedení obhájené bakalářské práce</v>
      </c>
      <c r="B97" s="77" t="str">
        <f>'Výchova, vedení věd.týmu'!A31</f>
        <v>0,5 HB / bakal. práce</v>
      </c>
      <c r="C97" s="478">
        <f>'Výchova, vedení věd.týmu'!B34</f>
        <v>0</v>
      </c>
      <c r="D97" s="474">
        <f>'Výchova, vedení věd.týmu'!C34</f>
        <v>0</v>
      </c>
    </row>
    <row r="98" spans="1:4" s="5" customFormat="1" ht="35" customHeight="1" x14ac:dyDescent="0.2">
      <c r="A98" s="79" t="str">
        <f>'Výchova, vedení věd.týmu'!A36</f>
        <v>Vedení obhájené diplomové práce</v>
      </c>
      <c r="B98" s="77" t="str">
        <f>'Výchova, vedení věd.týmu'!A37</f>
        <v>0,8 HB / dipl. práce</v>
      </c>
      <c r="C98" s="478">
        <f>'Výchova, vedení věd.týmu'!B40</f>
        <v>0</v>
      </c>
      <c r="D98" s="474">
        <f>'Výchova, vedení věd.týmu'!C40</f>
        <v>0</v>
      </c>
    </row>
    <row r="99" spans="1:4" s="5" customFormat="1" ht="35" customHeight="1" x14ac:dyDescent="0.2">
      <c r="A99" s="79" t="str">
        <f>'Výchova, vedení věd.týmu'!A42</f>
        <v>Vedení oceněné práce studenta ve STOČ (POZN. č. 13)</v>
      </c>
      <c r="B99" s="77" t="str">
        <f>'Výchova, vedení věd.týmu'!A43</f>
        <v>0,5 HB / oceněná práce</v>
      </c>
      <c r="C99" s="478">
        <f>'Výchova, vedení věd.týmu'!B45</f>
        <v>0</v>
      </c>
      <c r="D99" s="474">
        <f>'Výchova, vedení věd.týmu'!C45</f>
        <v>0</v>
      </c>
    </row>
    <row r="100" spans="1:4" s="5" customFormat="1" ht="35" customHeight="1" x14ac:dyDescent="0.2">
      <c r="A100" s="79" t="str">
        <f>'Výchova, vedení věd.týmu'!A47</f>
        <v>Vedení výzkumného nebo odborného týmu, který je složen s více než 5 členů</v>
      </c>
      <c r="B100" s="77" t="str">
        <f>'Výchova, vedení věd.týmu'!A48</f>
        <v xml:space="preserve">3 HB / tým </v>
      </c>
      <c r="C100" s="478">
        <f>'Výchova, vedení věd.týmu'!B50</f>
        <v>0</v>
      </c>
      <c r="D100" s="479">
        <f>'Výchova, vedení věd.týmu'!C50</f>
        <v>0</v>
      </c>
    </row>
    <row r="101" spans="1:4" s="5" customFormat="1" ht="35" customHeight="1" thickBot="1" x14ac:dyDescent="0.25">
      <c r="A101" s="80" t="str">
        <f>'Výchova, vedení věd.týmu'!A52</f>
        <v>Vedoucí katedry, ředitel ústavu</v>
      </c>
      <c r="B101" s="78" t="str">
        <f>'Výchova, vedení věd.týmu'!A53</f>
        <v>2 HB / rok</v>
      </c>
      <c r="C101" s="480">
        <f>'Výchova, vedení věd.týmu'!B55</f>
        <v>0</v>
      </c>
      <c r="D101" s="481">
        <f>'Výchova, vedení věd.týmu'!C55</f>
        <v>0</v>
      </c>
    </row>
    <row r="102" spans="1:4" s="20" customFormat="1" ht="40" customHeight="1" thickBot="1" x14ac:dyDescent="0.25">
      <c r="A102" s="208" t="str">
        <f>'Výchova, vedení věd.týmu'!A57</f>
        <v>Vědecká výchova, vedení vědeckého nebo odborného týmu
 - CELKOVÉ HODNOCENÍ</v>
      </c>
      <c r="B102" s="209"/>
      <c r="C102" s="482">
        <f>'Výchova, vedení věd.týmu'!B57</f>
        <v>0</v>
      </c>
      <c r="D102" s="475">
        <f>'Výchova, vedení věd.týmu'!C57</f>
        <v>0</v>
      </c>
    </row>
    <row r="103" spans="1:4" s="112" customFormat="1" ht="10" customHeight="1" x14ac:dyDescent="0.2">
      <c r="A103" s="113"/>
      <c r="B103" s="113"/>
      <c r="C103" s="114"/>
      <c r="D103" s="111"/>
    </row>
    <row r="104" spans="1:4" s="5" customFormat="1" ht="40" customHeight="1" x14ac:dyDescent="0.2">
      <c r="A104" s="195" t="s">
        <v>164</v>
      </c>
      <c r="B104" s="196"/>
      <c r="C104" s="196"/>
      <c r="D104" s="137">
        <v>15</v>
      </c>
    </row>
    <row r="105" spans="1:4" s="5" customFormat="1" ht="40" customHeight="1" x14ac:dyDescent="0.2">
      <c r="A105" s="224" t="s">
        <v>165</v>
      </c>
      <c r="B105" s="225"/>
      <c r="C105" s="225"/>
      <c r="D105" s="138">
        <v>40</v>
      </c>
    </row>
    <row r="106" spans="1:4" s="19" customFormat="1" ht="26" customHeight="1" thickBot="1" x14ac:dyDescent="0.25">
      <c r="A106" s="18"/>
      <c r="B106" s="26"/>
      <c r="C106" s="26"/>
      <c r="D106" s="28"/>
    </row>
    <row r="107" spans="1:4" s="20" customFormat="1" ht="35" customHeight="1" thickBot="1" x14ac:dyDescent="0.25">
      <c r="A107" s="176" t="str">
        <f>'Uznání věd.komunitou'!A3</f>
        <v>7. Uznání vědeckou komunitou</v>
      </c>
      <c r="B107" s="177"/>
      <c r="C107" s="177"/>
      <c r="D107" s="178"/>
    </row>
    <row r="108" spans="1:4" s="20" customFormat="1" ht="25" customHeight="1" thickBot="1" x14ac:dyDescent="0.25">
      <c r="A108" s="90" t="str">
        <f>'Uznání věd.komunitou'!A5:D5</f>
        <v>7.1. Členství v radách, komisích, výborech</v>
      </c>
      <c r="B108" s="88" t="s">
        <v>21</v>
      </c>
      <c r="C108" s="89" t="s">
        <v>24</v>
      </c>
      <c r="D108" s="87" t="s">
        <v>7</v>
      </c>
    </row>
    <row r="109" spans="1:4" s="24" customFormat="1" ht="35" customHeight="1" x14ac:dyDescent="0.15">
      <c r="A109" s="91" t="str">
        <f>'Uznání věd.komunitou'!A6:B6</f>
        <v>Člen vědecké rady fakulty / univerzity, člen správní rady VŠ</v>
      </c>
      <c r="B109" s="96" t="str">
        <f>'Uznání věd.komunitou'!A7</f>
        <v>2 HB / funkční období</v>
      </c>
      <c r="C109" s="484">
        <f>'Uznání věd.komunitou'!C10</f>
        <v>0</v>
      </c>
      <c r="D109" s="495">
        <f>'Uznání věd.komunitou'!D10</f>
        <v>0</v>
      </c>
    </row>
    <row r="110" spans="1:4" s="24" customFormat="1" ht="35" customHeight="1" x14ac:dyDescent="0.15">
      <c r="A110" s="92" t="str">
        <f>'Uznání věd.komunitou'!A12:B12</f>
        <v>Akademický funkcionář fakulty / univerzity  (POZN. č.14)</v>
      </c>
      <c r="B110" s="97" t="str">
        <f>'Uznání věd.komunitou'!A13</f>
        <v>2 HB / funkční období</v>
      </c>
      <c r="C110" s="485">
        <f>'Uznání věd.komunitou'!C16</f>
        <v>0</v>
      </c>
      <c r="D110" s="494">
        <f>'Uznání věd.komunitou'!D16</f>
        <v>0</v>
      </c>
    </row>
    <row r="111" spans="1:4" s="24" customFormat="1" ht="35" customHeight="1" x14ac:dyDescent="0.15">
      <c r="A111" s="92" t="str">
        <f>'Uznání věd.komunitou'!A18</f>
        <v>Předseda/člen Oborové rady doktorského studijního programu</v>
      </c>
      <c r="B111" s="97" t="str">
        <f>'Uznání věd.komunitou'!A19</f>
        <v>2 HB (1 HB) / funkční období</v>
      </c>
      <c r="C111" s="485">
        <f>'Uznání věd.komunitou'!C22</f>
        <v>0</v>
      </c>
      <c r="D111" s="494">
        <f>'Uznání věd.komunitou'!D22</f>
        <v>0</v>
      </c>
    </row>
    <row r="112" spans="1:4" s="24" customFormat="1" ht="35" customHeight="1" x14ac:dyDescent="0.15">
      <c r="A112" s="92" t="str">
        <f>'Uznání věd.komunitou'!A24</f>
        <v>Předseda/člen Rady studijního Bc., Mgr. programu</v>
      </c>
      <c r="B112" s="97" t="str">
        <f>'Uznání věd.komunitou'!A25</f>
        <v>1 HB (0,5 HB) / funkční období</v>
      </c>
      <c r="C112" s="485">
        <f>'Uznání věd.komunitou'!C28</f>
        <v>0</v>
      </c>
      <c r="D112" s="493">
        <f>'Uznání věd.komunitou'!D28</f>
        <v>0</v>
      </c>
    </row>
    <row r="113" spans="1:4" s="24" customFormat="1" ht="50" customHeight="1" x14ac:dyDescent="0.15">
      <c r="A113" s="92" t="str">
        <f>'Uznání věd.komunitou'!A30</f>
        <v>Předseda/člen mezinárodní vědecké nebo odborné komise, grantové komise, technicko- správní rady nebo dozorčí rady</v>
      </c>
      <c r="B113" s="97" t="str">
        <f>'Uznání věd.komunitou'!A31</f>
        <v>2 HB (1 HB) / členství</v>
      </c>
      <c r="C113" s="485">
        <f>'Uznání věd.komunitou'!C34</f>
        <v>0</v>
      </c>
      <c r="D113" s="494">
        <f>'Uznání věd.komunitou'!D34</f>
        <v>0</v>
      </c>
    </row>
    <row r="114" spans="1:4" s="24" customFormat="1" ht="50" customHeight="1" x14ac:dyDescent="0.15">
      <c r="A114" s="92" t="str">
        <f>'Uznání věd.komunitou'!A36</f>
        <v>Předseda/člen národní vědecké nebo odborné komise, grantové komise, technicko- správní rady nebo dozorčí rady</v>
      </c>
      <c r="B114" s="97" t="str">
        <f>'Uznání věd.komunitou'!A37</f>
        <v>1 HB (0,5 HB) / členství</v>
      </c>
      <c r="C114" s="485">
        <f>'Uznání věd.komunitou'!C40</f>
        <v>0</v>
      </c>
      <c r="D114" s="493">
        <f>'Uznání věd.komunitou'!D40</f>
        <v>0</v>
      </c>
    </row>
    <row r="115" spans="1:4" s="24" customFormat="1" ht="50" customHeight="1" x14ac:dyDescent="0.15">
      <c r="A115" s="92" t="str">
        <f>'Uznání věd.komunitou'!A42</f>
        <v>Předseda/člen redakční rady mezinárodního vědecko-výzkumného časopisu indexovaného v databázi WoS nebo SCOPUS</v>
      </c>
      <c r="B115" s="97" t="str">
        <f>'Uznání věd.komunitou'!A43</f>
        <v>4 HB (2 HB) / členství</v>
      </c>
      <c r="C115" s="485">
        <f>'Uznání věd.komunitou'!C46</f>
        <v>0</v>
      </c>
      <c r="D115" s="494">
        <f>'Uznání věd.komunitou'!D46</f>
        <v>0</v>
      </c>
    </row>
    <row r="116" spans="1:4" s="24" customFormat="1" ht="50" customHeight="1" x14ac:dyDescent="0.15">
      <c r="A116" s="92" t="str">
        <f>'Uznání věd.komunitou'!A48</f>
        <v>Předseda/člen redakční rady jiného mezinárodního vědecko-výzkumného časopisu neindexovaného v databázi WoS nebo SCOPUS</v>
      </c>
      <c r="B116" s="97" t="str">
        <f>'Uznání věd.komunitou'!A49</f>
        <v>2 HB (1 HB) / členství</v>
      </c>
      <c r="C116" s="485">
        <f>'Uznání věd.komunitou'!C52</f>
        <v>0</v>
      </c>
      <c r="D116" s="494">
        <f>'Uznání věd.komunitou'!D52</f>
        <v>0</v>
      </c>
    </row>
    <row r="117" spans="1:4" s="24" customFormat="1" ht="35" customHeight="1" x14ac:dyDescent="0.15">
      <c r="A117" s="92" t="str">
        <f>'Uznání věd.komunitou'!A54</f>
        <v>Předseda/člen redakční rady národního odborného časopisu</v>
      </c>
      <c r="B117" s="97" t="str">
        <f>'Uznání věd.komunitou'!A55</f>
        <v>1 HB (0,5 HB) / členství</v>
      </c>
      <c r="C117" s="485">
        <f>'Uznání věd.komunitou'!C58</f>
        <v>0</v>
      </c>
      <c r="D117" s="493">
        <f>'Uznání věd.komunitou'!D58</f>
        <v>0</v>
      </c>
    </row>
    <row r="118" spans="1:4" s="24" customFormat="1" ht="50" customHeight="1" x14ac:dyDescent="0.15">
      <c r="A118" s="92" t="str">
        <f>'Uznání věd.komunitou'!A60</f>
        <v>Předseda/člen organizačního nebo programového výboru mezinárodního kongresu, sympozia nebo vědecké konference (POZN. č.7)</v>
      </c>
      <c r="B118" s="97" t="str">
        <f>'Uznání věd.komunitou'!A61</f>
        <v>2 HB (1 HB) / akce</v>
      </c>
      <c r="C118" s="485">
        <f>'Uznání věd.komunitou'!C64</f>
        <v>0</v>
      </c>
      <c r="D118" s="494">
        <f>'Uznání věd.komunitou'!D64</f>
        <v>0</v>
      </c>
    </row>
    <row r="119" spans="1:4" s="24" customFormat="1" ht="50" customHeight="1" x14ac:dyDescent="0.15">
      <c r="A119" s="92" t="str">
        <f>'Uznání věd.komunitou'!A66</f>
        <v>Předseda/člen organizačního nebo programového výboru národního a jiného kongresu, sympozia nebo vědecké konference</v>
      </c>
      <c r="B119" s="97" t="str">
        <f>'Uznání věd.komunitou'!A67</f>
        <v>1 HB (0,5 HB) / akce</v>
      </c>
      <c r="C119" s="485">
        <f>'Uznání věd.komunitou'!C70</f>
        <v>0</v>
      </c>
      <c r="D119" s="493">
        <f>'Uznání věd.komunitou'!D70</f>
        <v>0</v>
      </c>
    </row>
    <row r="120" spans="1:4" s="24" customFormat="1" ht="35" customHeight="1" x14ac:dyDescent="0.15">
      <c r="A120" s="92" t="str">
        <f>'Uznání věd.komunitou'!A72</f>
        <v>Předseda/člen habilitační komise nebo komise ke jmenování profesorem</v>
      </c>
      <c r="B120" s="97" t="str">
        <f>'Uznání věd.komunitou'!A73</f>
        <v>4 HB (2 HB) / komise</v>
      </c>
      <c r="C120" s="485">
        <f>'Uznání věd.komunitou'!C76</f>
        <v>0</v>
      </c>
      <c r="D120" s="494">
        <f>'Uznání věd.komunitou'!D76</f>
        <v>0</v>
      </c>
    </row>
    <row r="121" spans="1:4" s="24" customFormat="1" ht="35" customHeight="1" x14ac:dyDescent="0.15">
      <c r="A121" s="92" t="str">
        <f>'Uznání věd.komunitou'!A78</f>
        <v>Předseda/člen komise pro obhajobu disertační práce v DSP</v>
      </c>
      <c r="B121" s="97" t="str">
        <f>'Uznání věd.komunitou'!A79</f>
        <v>2 HB (1 HB) / komise</v>
      </c>
      <c r="C121" s="485">
        <f>'Uznání věd.komunitou'!C82</f>
        <v>0</v>
      </c>
      <c r="D121" s="494">
        <f>'Uznání věd.komunitou'!D82</f>
        <v>0</v>
      </c>
    </row>
    <row r="122" spans="1:4" s="24" customFormat="1" ht="35" customHeight="1" x14ac:dyDescent="0.15">
      <c r="A122" s="92" t="str">
        <f>'Uznání věd.komunitou'!A84</f>
        <v>Předseda/člen komise pro Státní zkoušku v DSP</v>
      </c>
      <c r="B122" s="97" t="str">
        <f>'Uznání věd.komunitou'!A85</f>
        <v>1 HB (0,5 HB) / zkouška</v>
      </c>
      <c r="C122" s="485">
        <f>'Uznání věd.komunitou'!C88</f>
        <v>0</v>
      </c>
      <c r="D122" s="493">
        <f>'Uznání věd.komunitou'!D88</f>
        <v>0</v>
      </c>
    </row>
    <row r="123" spans="1:4" s="24" customFormat="1" ht="50" customHeight="1" thickBot="1" x14ac:dyDescent="0.2">
      <c r="A123" s="93" t="str">
        <f>'Uznání věd.komunitou'!A90</f>
        <v>Předseda/člen komise pro Státní závěrečné zkoušky v bakalářském nebo magisterském studijním programu mimo pracoviště uchazeče (POZN. č.15)</v>
      </c>
      <c r="B123" s="98" t="str">
        <f>'Uznání věd.komunitou'!A91</f>
        <v>1 HB (0,5 HB) / komise</v>
      </c>
      <c r="C123" s="486">
        <f>'Uznání věd.komunitou'!C94</f>
        <v>0</v>
      </c>
      <c r="D123" s="496">
        <f>'Uznání věd.komunitou'!D94</f>
        <v>0</v>
      </c>
    </row>
    <row r="124" spans="1:4" s="24" customFormat="1" ht="25" customHeight="1" thickBot="1" x14ac:dyDescent="0.2">
      <c r="A124" s="90" t="str">
        <f>'Uznání věd.komunitou'!A96</f>
        <v>7.2. Recenze, posudky</v>
      </c>
      <c r="B124" s="99" t="s">
        <v>21</v>
      </c>
      <c r="C124" s="89" t="s">
        <v>24</v>
      </c>
      <c r="D124" s="87" t="s">
        <v>7</v>
      </c>
    </row>
    <row r="125" spans="1:4" s="24" customFormat="1" ht="50" customHeight="1" x14ac:dyDescent="0.15">
      <c r="A125" s="91" t="str">
        <f>'Uznání věd.komunitou'!A97</f>
        <v>Oponentský posudek habilitační práce, disertační práce nebo monografie ve světovém/jiném jazyce (POZN. č.2)</v>
      </c>
      <c r="B125" s="96" t="str">
        <f>'Uznání věd.komunitou'!A98</f>
        <v>3 HB (2 HB) / posudek</v>
      </c>
      <c r="C125" s="484">
        <f>'Uznání věd.komunitou'!C101</f>
        <v>0</v>
      </c>
      <c r="D125" s="495">
        <f>'Uznání věd.komunitou'!D101</f>
        <v>0</v>
      </c>
    </row>
    <row r="126" spans="1:4" s="24" customFormat="1" ht="50" customHeight="1" x14ac:dyDescent="0.15">
      <c r="A126" s="92" t="str">
        <f>'Uznání věd.komunitou'!A103</f>
        <v>Oponentský posudek grantové přihlášky mezinárodního / národního vědecko-výzkumného projektu (POZN. č.9)</v>
      </c>
      <c r="B126" s="97" t="str">
        <f>'Uznání věd.komunitou'!A104</f>
        <v>3 HB (2 HB) / posudek</v>
      </c>
      <c r="C126" s="485">
        <f>'Uznání věd.komunitou'!C107</f>
        <v>0</v>
      </c>
      <c r="D126" s="494">
        <f>'Uznání věd.komunitou'!D107</f>
        <v>0</v>
      </c>
    </row>
    <row r="127" spans="1:4" s="24" customFormat="1" ht="50" customHeight="1" x14ac:dyDescent="0.15">
      <c r="A127" s="92" t="str">
        <f>'Uznání věd.komunitou'!A109:B109</f>
        <v>Doložený oponentský posudek ostatních grantových přihlášek, znalecký posudek vědecko-výzkumného výsledku, expertízy</v>
      </c>
      <c r="B127" s="97" t="str">
        <f>'Uznání věd.komunitou'!A110</f>
        <v>1 HB / posudek</v>
      </c>
      <c r="C127" s="485">
        <f>'Uznání věd.komunitou'!C113</f>
        <v>0</v>
      </c>
      <c r="D127" s="494">
        <f>'Uznání věd.komunitou'!D113</f>
        <v>0</v>
      </c>
    </row>
    <row r="128" spans="1:4" s="24" customFormat="1" ht="50" customHeight="1" x14ac:dyDescent="0.15">
      <c r="A128" s="92" t="str">
        <f>'Uznání věd.komunitou'!A115:B115</f>
        <v>Doložený recenzní posudek článku ve vědeckém nebo odborném časopise indexovaném v databázích WoS, SCOPUS nebo IEEE</v>
      </c>
      <c r="B128" s="97" t="str">
        <f>'Uznání věd.komunitou'!A116</f>
        <v>2 HB / posudek</v>
      </c>
      <c r="C128" s="485">
        <f>'Uznání věd.komunitou'!C119</f>
        <v>0</v>
      </c>
      <c r="D128" s="494">
        <f>'Uznání věd.komunitou'!D119</f>
        <v>0</v>
      </c>
    </row>
    <row r="129" spans="1:8" s="24" customFormat="1" ht="35" customHeight="1" x14ac:dyDescent="0.15">
      <c r="A129" s="92" t="str">
        <f>'Uznání věd.komunitou'!A121:B121</f>
        <v>Doložený recenzní posudek článků v ostatních vědeckých a odborných časopisech</v>
      </c>
      <c r="B129" s="97" t="str">
        <f>'Uznání věd.komunitou'!A122</f>
        <v>1 HB / posudek</v>
      </c>
      <c r="C129" s="485">
        <f>'Uznání věd.komunitou'!C125</f>
        <v>0</v>
      </c>
      <c r="D129" s="494">
        <f>'Uznání věd.komunitou'!D125</f>
        <v>0</v>
      </c>
    </row>
    <row r="130" spans="1:8" s="24" customFormat="1" ht="50" customHeight="1" thickBot="1" x14ac:dyDescent="0.2">
      <c r="A130" s="92" t="str">
        <f>'Uznání věd.komunitou'!A127:B127</f>
        <v>Doložený recenzní posudek článků ve sbornících z konference, které jsou indexovány v databázi WoS nebo SCOPUS</v>
      </c>
      <c r="B130" s="97" t="str">
        <f>'Uznání věd.komunitou'!A128</f>
        <v>0,5 HB / posudek</v>
      </c>
      <c r="C130" s="485">
        <f>'Uznání věd.komunitou'!C131</f>
        <v>0</v>
      </c>
      <c r="D130" s="493">
        <f>'Uznání věd.komunitou'!D131</f>
        <v>0</v>
      </c>
    </row>
    <row r="131" spans="1:8" s="24" customFormat="1" ht="25" customHeight="1" thickBot="1" x14ac:dyDescent="0.2">
      <c r="A131" s="90" t="str">
        <f>'Uznání věd.komunitou'!A133:D133</f>
        <v>7.3. Vyzvané přednášky</v>
      </c>
      <c r="B131" s="99" t="s">
        <v>21</v>
      </c>
      <c r="C131" s="89" t="s">
        <v>4</v>
      </c>
      <c r="D131" s="87" t="s">
        <v>7</v>
      </c>
    </row>
    <row r="132" spans="1:8" s="24" customFormat="1" ht="35" customHeight="1" x14ac:dyDescent="0.15">
      <c r="A132" s="92" t="str">
        <f>'Uznání věd.komunitou'!A134:B134</f>
        <v>Vyzvaná odborná přednáška na mezinárodním kongresu, sympoziu, konferenci  (POZN. č.7)</v>
      </c>
      <c r="B132" s="97" t="str">
        <f>'Uznání věd.komunitou'!A135</f>
        <v>3 HB / přednáška</v>
      </c>
      <c r="C132" s="483">
        <f>'Uznání věd.komunitou'!C138</f>
        <v>0</v>
      </c>
      <c r="D132" s="487">
        <f>'Uznání věd.komunitou'!D138</f>
        <v>0</v>
      </c>
    </row>
    <row r="133" spans="1:8" s="24" customFormat="1" ht="50" customHeight="1" x14ac:dyDescent="0.15">
      <c r="A133" s="92" t="str">
        <f>'Uznání věd.komunitou'!A140:B140</f>
        <v>Vyzvaná odborná přednáška na národním nebo jiném kongresu, sympoziu, workshopu nebo konferenci</v>
      </c>
      <c r="B133" s="97" t="str">
        <f>'Uznání věd.komunitou'!A141</f>
        <v>1 HB / přednáška</v>
      </c>
      <c r="C133" s="483">
        <f>'Uznání věd.komunitou'!C144</f>
        <v>0</v>
      </c>
      <c r="D133" s="487">
        <f>'Uznání věd.komunitou'!D144</f>
        <v>0</v>
      </c>
    </row>
    <row r="134" spans="1:8" s="24" customFormat="1" ht="35" customHeight="1" thickBot="1" x14ac:dyDescent="0.2">
      <c r="A134" s="94" t="str">
        <f>'Uznání věd.komunitou'!A146:B146</f>
        <v>Vyzvaná pedagogická přednáška na jiné VŠ</v>
      </c>
      <c r="B134" s="100" t="str">
        <f>'Uznání věd.komunitou'!A147</f>
        <v>1 HB / přednáška</v>
      </c>
      <c r="C134" s="488">
        <f>'Uznání věd.komunitou'!C150</f>
        <v>0</v>
      </c>
      <c r="D134" s="489">
        <f>'Uznání věd.komunitou'!D150</f>
        <v>0</v>
      </c>
    </row>
    <row r="135" spans="1:8" s="24" customFormat="1" ht="35" customHeight="1" x14ac:dyDescent="0.15">
      <c r="A135" s="201" t="str">
        <f>'Uznání věd.komunitou'!A152</f>
        <v>Uznání vědeckou komunitou - CELKOVÉ HODNOCENÍ</v>
      </c>
      <c r="B135" s="144" t="s">
        <v>239</v>
      </c>
      <c r="C135" s="147">
        <f>'Uznání věd.komunitou'!C152</f>
        <v>0</v>
      </c>
      <c r="D135" s="490">
        <f>'Uznání věd.komunitou'!D152</f>
        <v>0</v>
      </c>
    </row>
    <row r="136" spans="1:8" s="20" customFormat="1" ht="35" customHeight="1" thickBot="1" x14ac:dyDescent="0.25">
      <c r="A136" s="202"/>
      <c r="B136" s="143" t="s">
        <v>240</v>
      </c>
      <c r="C136" s="491">
        <f>'Uznání věd.komunitou'!C153</f>
        <v>0</v>
      </c>
      <c r="D136" s="492"/>
    </row>
    <row r="137" spans="1:8" s="112" customFormat="1" ht="10" customHeight="1" x14ac:dyDescent="0.2">
      <c r="A137" s="113"/>
      <c r="B137" s="113"/>
      <c r="C137" s="114"/>
      <c r="D137" s="111"/>
    </row>
    <row r="138" spans="1:8" s="5" customFormat="1" ht="40" customHeight="1" x14ac:dyDescent="0.2">
      <c r="A138" s="226" t="s">
        <v>164</v>
      </c>
      <c r="B138" s="227"/>
      <c r="C138" s="227"/>
      <c r="D138" s="139">
        <v>10</v>
      </c>
    </row>
    <row r="139" spans="1:8" s="5" customFormat="1" ht="40" customHeight="1" x14ac:dyDescent="0.2">
      <c r="A139" s="228" t="s">
        <v>165</v>
      </c>
      <c r="B139" s="229"/>
      <c r="C139" s="229"/>
      <c r="D139" s="140">
        <v>30</v>
      </c>
    </row>
    <row r="140" spans="1:8" s="5" customFormat="1" ht="26" customHeight="1" x14ac:dyDescent="0.2">
      <c r="A140" s="326"/>
      <c r="B140" s="326"/>
      <c r="C140" s="326"/>
      <c r="D140" s="326"/>
    </row>
    <row r="141" spans="1:8" s="5" customFormat="1" ht="26" customHeight="1" x14ac:dyDescent="0.2">
      <c r="A141" s="327" t="s">
        <v>264</v>
      </c>
      <c r="B141" s="327"/>
      <c r="C141" s="327"/>
      <c r="D141" s="327"/>
      <c r="E141" s="323"/>
      <c r="F141" s="323"/>
      <c r="G141" s="323"/>
      <c r="H141" s="323"/>
    </row>
    <row r="142" spans="1:8" ht="72" customHeight="1" x14ac:dyDescent="0.15">
      <c r="A142" s="328" t="s">
        <v>267</v>
      </c>
      <c r="B142" s="328"/>
      <c r="C142" s="328"/>
      <c r="D142" s="328"/>
      <c r="E142" s="323"/>
      <c r="F142" s="323"/>
      <c r="G142" s="323"/>
      <c r="H142" s="323"/>
    </row>
    <row r="143" spans="1:8" ht="46" customHeight="1" x14ac:dyDescent="0.2">
      <c r="A143" s="329" t="s">
        <v>266</v>
      </c>
      <c r="B143" s="329" t="s">
        <v>265</v>
      </c>
      <c r="C143" s="330"/>
      <c r="D143" s="329"/>
      <c r="E143" s="323"/>
      <c r="F143" s="323"/>
      <c r="G143" s="323"/>
      <c r="H143" s="331"/>
    </row>
    <row r="144" spans="1:8" ht="31" customHeight="1" x14ac:dyDescent="0.15">
      <c r="A144" s="331"/>
      <c r="B144" s="323"/>
      <c r="C144" s="323"/>
      <c r="D144" s="323"/>
      <c r="E144" s="323"/>
      <c r="F144" s="323"/>
      <c r="G144" s="323"/>
      <c r="H144" s="323"/>
    </row>
    <row r="145" spans="1:4" ht="31" customHeight="1" x14ac:dyDescent="0.2">
      <c r="A145" s="332"/>
      <c r="B145" s="326"/>
      <c r="C145" s="85"/>
      <c r="D145" s="326"/>
    </row>
    <row r="146" spans="1:4" ht="31" customHeight="1" x14ac:dyDescent="0.2">
      <c r="A146" s="332"/>
      <c r="B146" s="326"/>
      <c r="C146" s="85"/>
      <c r="D146" s="326"/>
    </row>
    <row r="147" spans="1:4" ht="31" customHeight="1" x14ac:dyDescent="0.2">
      <c r="A147" s="332"/>
      <c r="B147" s="326"/>
      <c r="C147" s="85"/>
      <c r="D147" s="326"/>
    </row>
    <row r="148" spans="1:4" ht="31" customHeight="1" x14ac:dyDescent="0.2">
      <c r="A148" s="332"/>
      <c r="B148" s="326"/>
      <c r="C148" s="85"/>
      <c r="D148" s="326"/>
    </row>
    <row r="149" spans="1:4" ht="31" customHeight="1" x14ac:dyDescent="0.2">
      <c r="A149" s="332"/>
      <c r="B149" s="326"/>
      <c r="C149" s="85"/>
      <c r="D149" s="326"/>
    </row>
    <row r="150" spans="1:4" ht="31" customHeight="1" x14ac:dyDescent="0.2">
      <c r="A150" s="86"/>
      <c r="B150" s="326"/>
      <c r="C150" s="85"/>
      <c r="D150" s="326"/>
    </row>
    <row r="151" spans="1:4" ht="31" customHeight="1" x14ac:dyDescent="0.2">
      <c r="A151" s="6"/>
      <c r="B151" s="9"/>
      <c r="C151" s="9"/>
      <c r="D151" s="7"/>
    </row>
    <row r="152" spans="1:4" ht="16" x14ac:dyDescent="0.2">
      <c r="A152" s="4"/>
      <c r="B152" s="6"/>
      <c r="C152" s="6"/>
      <c r="D152" s="7"/>
    </row>
    <row r="153" spans="1:4" ht="16" x14ac:dyDescent="0.2">
      <c r="A153" s="4"/>
      <c r="B153" s="6"/>
      <c r="C153" s="6"/>
      <c r="D153" s="7"/>
    </row>
    <row r="154" spans="1:4" ht="16" x14ac:dyDescent="0.2">
      <c r="A154" s="4"/>
      <c r="B154" s="6"/>
      <c r="C154" s="6"/>
      <c r="D154" s="7"/>
    </row>
  </sheetData>
  <sheetProtection sheet="1" objects="1" scenarios="1" insertRows="0" deleteRows="0"/>
  <mergeCells count="36">
    <mergeCell ref="A141:D141"/>
    <mergeCell ref="A142:D142"/>
    <mergeCell ref="A105:C105"/>
    <mergeCell ref="A138:C138"/>
    <mergeCell ref="A139:C139"/>
    <mergeCell ref="A2:B2"/>
    <mergeCell ref="A3:B3"/>
    <mergeCell ref="A135:A136"/>
    <mergeCell ref="A1:D1"/>
    <mergeCell ref="C3:D3"/>
    <mergeCell ref="C2:D2"/>
    <mergeCell ref="A17:B17"/>
    <mergeCell ref="A102:B102"/>
    <mergeCell ref="A19:C19"/>
    <mergeCell ref="A30:B30"/>
    <mergeCell ref="A85:A86"/>
    <mergeCell ref="A20:C20"/>
    <mergeCell ref="A32:C32"/>
    <mergeCell ref="A33:C33"/>
    <mergeCell ref="A55:C55"/>
    <mergeCell ref="D135:D136"/>
    <mergeCell ref="A35:D35"/>
    <mergeCell ref="A52:A53"/>
    <mergeCell ref="D52:D53"/>
    <mergeCell ref="A56:C56"/>
    <mergeCell ref="A107:D107"/>
    <mergeCell ref="A58:D58"/>
    <mergeCell ref="A73:D73"/>
    <mergeCell ref="D85:D86"/>
    <mergeCell ref="D67:D68"/>
    <mergeCell ref="A67:A68"/>
    <mergeCell ref="A70:C70"/>
    <mergeCell ref="A71:C71"/>
    <mergeCell ref="A88:C88"/>
    <mergeCell ref="A89:C89"/>
    <mergeCell ref="A104:C104"/>
  </mergeCells>
  <phoneticPr fontId="15" type="noConversion"/>
  <printOptions horizontalCentered="1"/>
  <pageMargins left="0.59" right="0.59" top="0.59" bottom="0.79000000000000015" header="0.39000000000000007" footer="0.39000000000000007"/>
  <pageSetup paperSize="9" scale="63" firstPageNumber="0" fitToHeight="3" orientation="portrait" r:id="rId1"/>
  <headerFooter>
    <oddFooter>&amp;L&amp;12&amp;K000000Příloha K: Autoevaluační kritéria pro habilitační řízení&amp;R&amp;K000000strana &amp;P</oddFooter>
  </headerFooter>
  <extLst>
    <ext xmlns:mx="http://schemas.microsoft.com/office/mac/excel/2008/main" uri="{64002731-A6B0-56B0-2670-7721B7C09600}">
      <mx:PLV Mode="0" OnePage="0" WScale="63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IV62"/>
  <sheetViews>
    <sheetView showGridLines="0" topLeftCell="A36" workbookViewId="0">
      <selection activeCell="K27" sqref="K27"/>
    </sheetView>
  </sheetViews>
  <sheetFormatPr baseColWidth="10" defaultColWidth="8.1640625" defaultRowHeight="14" x14ac:dyDescent="0.15"/>
  <cols>
    <col min="1" max="1" width="80.83203125" style="379" customWidth="1"/>
    <col min="2" max="3" width="10.83203125" style="10" customWidth="1"/>
    <col min="4" max="4" width="10.83203125" style="380" customWidth="1"/>
    <col min="5" max="5" width="16.5" style="4" customWidth="1"/>
    <col min="6" max="16384" width="8.1640625" style="4"/>
  </cols>
  <sheetData>
    <row r="1" spans="1:256" s="24" customFormat="1" ht="25" customHeight="1" x14ac:dyDescent="0.15">
      <c r="A1" s="333" t="s">
        <v>0</v>
      </c>
      <c r="B1" s="334" t="s">
        <v>1</v>
      </c>
      <c r="C1" s="334"/>
      <c r="D1" s="334"/>
    </row>
    <row r="2" spans="1:256" s="24" customFormat="1" ht="35" customHeight="1" thickBot="1" x14ac:dyDescent="0.2">
      <c r="A2" s="12" t="str">
        <f>Jméno_uchazeče</f>
        <v>Jméno uchazeče včetně titulů</v>
      </c>
      <c r="B2" s="335">
        <f ca="1">Datum_vyplnění</f>
        <v>43998</v>
      </c>
      <c r="C2" s="335"/>
      <c r="D2" s="335"/>
    </row>
    <row r="3" spans="1:256" s="25" customFormat="1" ht="35" customHeight="1" thickBot="1" x14ac:dyDescent="0.2">
      <c r="A3" s="336" t="s">
        <v>13</v>
      </c>
      <c r="B3" s="337"/>
      <c r="C3" s="337"/>
      <c r="D3" s="338"/>
    </row>
    <row r="4" spans="1:256" s="339" customFormat="1" ht="14" customHeight="1" thickBot="1" x14ac:dyDescent="0.2">
      <c r="A4" s="23"/>
      <c r="B4" s="23"/>
      <c r="C4" s="23"/>
      <c r="D4" s="23"/>
    </row>
    <row r="5" spans="1:256" s="341" customFormat="1" ht="25" customHeight="1" x14ac:dyDescent="0.15">
      <c r="A5" s="340" t="s">
        <v>203</v>
      </c>
      <c r="B5" s="230" t="s">
        <v>210</v>
      </c>
      <c r="C5" s="230" t="s">
        <v>4</v>
      </c>
      <c r="D5" s="232" t="s">
        <v>7</v>
      </c>
    </row>
    <row r="6" spans="1:256" s="343" customFormat="1" ht="20" customHeight="1" x14ac:dyDescent="0.15">
      <c r="A6" s="342" t="s">
        <v>163</v>
      </c>
      <c r="B6" s="231"/>
      <c r="C6" s="231"/>
      <c r="D6" s="233"/>
    </row>
    <row r="7" spans="1:256" ht="35" customHeight="1" x14ac:dyDescent="0.2">
      <c r="A7" s="381" t="s">
        <v>8</v>
      </c>
      <c r="B7" s="11"/>
      <c r="C7" s="33"/>
      <c r="D7" s="344">
        <f>15*B7*C7</f>
        <v>0</v>
      </c>
      <c r="E7" s="345">
        <f>IF(D7&gt;0,1,0)</f>
        <v>0</v>
      </c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  <c r="AL7" s="323"/>
      <c r="AM7" s="323"/>
      <c r="AN7" s="323"/>
      <c r="AO7" s="323"/>
      <c r="AP7" s="323"/>
      <c r="AQ7" s="323"/>
      <c r="AR7" s="323"/>
      <c r="AS7" s="323"/>
      <c r="AT7" s="323"/>
      <c r="AU7" s="323"/>
      <c r="AV7" s="323"/>
      <c r="AW7" s="323"/>
      <c r="AX7" s="323"/>
      <c r="AY7" s="323"/>
      <c r="AZ7" s="323"/>
      <c r="BA7" s="323"/>
      <c r="BB7" s="323"/>
      <c r="BC7" s="323"/>
      <c r="BD7" s="323"/>
      <c r="BE7" s="323"/>
      <c r="BF7" s="323"/>
      <c r="BG7" s="323"/>
      <c r="BH7" s="323"/>
      <c r="BI7" s="323"/>
      <c r="BJ7" s="323"/>
      <c r="BK7" s="323"/>
      <c r="BL7" s="323"/>
      <c r="BM7" s="323"/>
      <c r="BN7" s="323"/>
      <c r="BO7" s="323"/>
      <c r="BP7" s="323"/>
      <c r="BQ7" s="323"/>
      <c r="BR7" s="323"/>
      <c r="BS7" s="323"/>
      <c r="BT7" s="323"/>
      <c r="BU7" s="323"/>
      <c r="BV7" s="323"/>
      <c r="BW7" s="323"/>
      <c r="BX7" s="323"/>
      <c r="BY7" s="323"/>
      <c r="BZ7" s="323"/>
      <c r="CA7" s="323"/>
      <c r="CB7" s="323"/>
      <c r="CC7" s="323"/>
      <c r="CD7" s="323"/>
      <c r="CE7" s="323"/>
      <c r="CF7" s="323"/>
      <c r="CG7" s="323"/>
      <c r="CH7" s="323"/>
      <c r="CI7" s="323"/>
      <c r="CJ7" s="323"/>
      <c r="CK7" s="323"/>
      <c r="CL7" s="323"/>
      <c r="CM7" s="323"/>
      <c r="CN7" s="323"/>
      <c r="CO7" s="323"/>
      <c r="CP7" s="323"/>
      <c r="CQ7" s="323"/>
      <c r="CR7" s="323"/>
      <c r="CS7" s="323"/>
      <c r="CT7" s="323"/>
      <c r="CU7" s="323"/>
      <c r="CV7" s="323"/>
      <c r="CW7" s="323"/>
      <c r="CX7" s="323"/>
      <c r="CY7" s="323"/>
      <c r="CZ7" s="323"/>
      <c r="DA7" s="323"/>
      <c r="DB7" s="323"/>
      <c r="DC7" s="323"/>
      <c r="DD7" s="323"/>
      <c r="DE7" s="323"/>
      <c r="DF7" s="323"/>
      <c r="DG7" s="323"/>
      <c r="DH7" s="323"/>
      <c r="DI7" s="323"/>
      <c r="DJ7" s="323"/>
      <c r="DK7" s="323"/>
      <c r="DL7" s="323"/>
      <c r="DM7" s="323"/>
      <c r="DN7" s="323"/>
      <c r="DO7" s="323"/>
      <c r="DP7" s="323"/>
      <c r="DQ7" s="323"/>
      <c r="DR7" s="323"/>
      <c r="DS7" s="323"/>
      <c r="DT7" s="323"/>
      <c r="DU7" s="323"/>
      <c r="DV7" s="323"/>
      <c r="DW7" s="323"/>
      <c r="DX7" s="323"/>
      <c r="DY7" s="323"/>
      <c r="DZ7" s="323"/>
      <c r="EA7" s="323"/>
      <c r="EB7" s="323"/>
      <c r="EC7" s="323"/>
      <c r="ED7" s="323"/>
      <c r="EE7" s="323"/>
      <c r="EF7" s="323"/>
      <c r="EG7" s="323"/>
      <c r="EH7" s="323"/>
      <c r="EI7" s="323"/>
      <c r="EJ7" s="323"/>
      <c r="EK7" s="323"/>
      <c r="EL7" s="323"/>
      <c r="EM7" s="323"/>
      <c r="EN7" s="323"/>
      <c r="EO7" s="323"/>
      <c r="EP7" s="323"/>
      <c r="EQ7" s="323"/>
      <c r="ER7" s="323"/>
      <c r="ES7" s="323"/>
      <c r="ET7" s="323"/>
      <c r="EU7" s="323"/>
      <c r="EV7" s="323"/>
      <c r="EW7" s="323"/>
      <c r="EX7" s="323"/>
      <c r="EY7" s="323"/>
      <c r="EZ7" s="323"/>
      <c r="FA7" s="323"/>
      <c r="FB7" s="323"/>
      <c r="FC7" s="323"/>
      <c r="FD7" s="323"/>
      <c r="FE7" s="323"/>
      <c r="FF7" s="323"/>
      <c r="FG7" s="323"/>
      <c r="FH7" s="323"/>
      <c r="FI7" s="323"/>
      <c r="FJ7" s="323"/>
      <c r="FK7" s="323"/>
      <c r="FL7" s="323"/>
      <c r="FM7" s="323"/>
      <c r="FN7" s="323"/>
      <c r="FO7" s="323"/>
      <c r="FP7" s="323"/>
      <c r="FQ7" s="323"/>
      <c r="FR7" s="323"/>
      <c r="FS7" s="323"/>
      <c r="FT7" s="323"/>
      <c r="FU7" s="323"/>
      <c r="FV7" s="323"/>
      <c r="FW7" s="323"/>
      <c r="FX7" s="323"/>
      <c r="FY7" s="323"/>
      <c r="FZ7" s="323"/>
      <c r="GA7" s="323"/>
      <c r="GB7" s="323"/>
      <c r="GC7" s="323"/>
      <c r="GD7" s="323"/>
      <c r="GE7" s="323"/>
      <c r="GF7" s="323"/>
      <c r="GG7" s="323"/>
      <c r="GH7" s="323"/>
      <c r="GI7" s="323"/>
      <c r="GJ7" s="323"/>
      <c r="GK7" s="323"/>
      <c r="GL7" s="323"/>
      <c r="GM7" s="323"/>
      <c r="GN7" s="323"/>
      <c r="GO7" s="323"/>
      <c r="GP7" s="323"/>
      <c r="GQ7" s="323"/>
      <c r="GR7" s="323"/>
      <c r="GS7" s="323"/>
      <c r="GT7" s="323"/>
      <c r="GU7" s="323"/>
      <c r="GV7" s="323"/>
      <c r="GW7" s="323"/>
      <c r="GX7" s="323"/>
      <c r="GY7" s="323"/>
      <c r="GZ7" s="323"/>
      <c r="HA7" s="323"/>
      <c r="HB7" s="323"/>
      <c r="HC7" s="323"/>
      <c r="HD7" s="323"/>
      <c r="HE7" s="323"/>
      <c r="HF7" s="323"/>
      <c r="HG7" s="323"/>
      <c r="HH7" s="323"/>
      <c r="HI7" s="323"/>
      <c r="HJ7" s="323"/>
      <c r="HK7" s="323"/>
      <c r="HL7" s="323"/>
      <c r="HM7" s="323"/>
      <c r="HN7" s="323"/>
      <c r="HO7" s="323"/>
      <c r="HP7" s="323"/>
      <c r="HQ7" s="323"/>
      <c r="HR7" s="323"/>
      <c r="HS7" s="323"/>
      <c r="HT7" s="323"/>
      <c r="HU7" s="323"/>
      <c r="HV7" s="323"/>
      <c r="HW7" s="323"/>
      <c r="HX7" s="323"/>
      <c r="HY7" s="323"/>
      <c r="HZ7" s="323"/>
      <c r="IA7" s="323"/>
      <c r="IB7" s="323"/>
      <c r="IC7" s="323"/>
      <c r="ID7" s="323"/>
      <c r="IE7" s="323"/>
      <c r="IF7" s="323"/>
      <c r="IG7" s="323"/>
      <c r="IH7" s="323"/>
      <c r="II7" s="323"/>
      <c r="IJ7" s="323"/>
      <c r="IK7" s="323"/>
      <c r="IL7" s="323"/>
      <c r="IM7" s="323"/>
      <c r="IN7" s="323"/>
      <c r="IO7" s="323"/>
      <c r="IP7" s="323"/>
      <c r="IQ7" s="323"/>
      <c r="IR7" s="323"/>
      <c r="IS7" s="323"/>
      <c r="IT7" s="323"/>
      <c r="IU7" s="323"/>
      <c r="IV7" s="323"/>
    </row>
    <row r="8" spans="1:256" ht="15" customHeight="1" thickBot="1" x14ac:dyDescent="0.2">
      <c r="A8" s="346" t="s">
        <v>2</v>
      </c>
      <c r="B8" s="347">
        <f t="shared" ref="B8:C8" si="0">SUM(B7:B7)</f>
        <v>0</v>
      </c>
      <c r="C8" s="347">
        <f t="shared" si="0"/>
        <v>0</v>
      </c>
      <c r="D8" s="348">
        <f>SUM(D7:D7)</f>
        <v>0</v>
      </c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23"/>
      <c r="V8" s="323"/>
      <c r="W8" s="323"/>
      <c r="X8" s="323"/>
      <c r="Y8" s="323"/>
      <c r="Z8" s="323"/>
      <c r="AA8" s="323"/>
      <c r="AB8" s="323"/>
      <c r="AC8" s="323"/>
      <c r="AD8" s="323"/>
      <c r="AE8" s="323"/>
      <c r="AF8" s="323"/>
      <c r="AG8" s="323"/>
      <c r="AH8" s="323"/>
      <c r="AI8" s="323"/>
      <c r="AJ8" s="323"/>
      <c r="AK8" s="323"/>
      <c r="AL8" s="323"/>
      <c r="AM8" s="323"/>
      <c r="AN8" s="323"/>
      <c r="AO8" s="323"/>
      <c r="AP8" s="323"/>
      <c r="AQ8" s="323"/>
      <c r="AR8" s="323"/>
      <c r="AS8" s="323"/>
      <c r="AT8" s="323"/>
      <c r="AU8" s="323"/>
      <c r="AV8" s="323"/>
      <c r="AW8" s="323"/>
      <c r="AX8" s="323"/>
      <c r="AY8" s="323"/>
      <c r="AZ8" s="323"/>
      <c r="BA8" s="323"/>
      <c r="BB8" s="323"/>
      <c r="BC8" s="323"/>
      <c r="BD8" s="323"/>
      <c r="BE8" s="323"/>
      <c r="BF8" s="323"/>
      <c r="BG8" s="323"/>
      <c r="BH8" s="323"/>
      <c r="BI8" s="323"/>
      <c r="BJ8" s="323"/>
      <c r="BK8" s="323"/>
      <c r="BL8" s="323"/>
      <c r="BM8" s="323"/>
      <c r="BN8" s="323"/>
      <c r="BO8" s="323"/>
      <c r="BP8" s="323"/>
      <c r="BQ8" s="323"/>
      <c r="BR8" s="323"/>
      <c r="BS8" s="323"/>
      <c r="BT8" s="323"/>
      <c r="BU8" s="323"/>
      <c r="BV8" s="323"/>
      <c r="BW8" s="323"/>
      <c r="BX8" s="323"/>
      <c r="BY8" s="323"/>
      <c r="BZ8" s="323"/>
      <c r="CA8" s="323"/>
      <c r="CB8" s="323"/>
      <c r="CC8" s="323"/>
      <c r="CD8" s="323"/>
      <c r="CE8" s="323"/>
      <c r="CF8" s="323"/>
      <c r="CG8" s="323"/>
      <c r="CH8" s="323"/>
      <c r="CI8" s="323"/>
      <c r="CJ8" s="323"/>
      <c r="CK8" s="323"/>
      <c r="CL8" s="323"/>
      <c r="CM8" s="323"/>
      <c r="CN8" s="323"/>
      <c r="CO8" s="323"/>
      <c r="CP8" s="323"/>
      <c r="CQ8" s="323"/>
      <c r="CR8" s="323"/>
      <c r="CS8" s="323"/>
      <c r="CT8" s="323"/>
      <c r="CU8" s="323"/>
      <c r="CV8" s="323"/>
      <c r="CW8" s="323"/>
      <c r="CX8" s="323"/>
      <c r="CY8" s="323"/>
      <c r="CZ8" s="323"/>
      <c r="DA8" s="323"/>
      <c r="DB8" s="323"/>
      <c r="DC8" s="323"/>
      <c r="DD8" s="323"/>
      <c r="DE8" s="323"/>
      <c r="DF8" s="323"/>
      <c r="DG8" s="323"/>
      <c r="DH8" s="323"/>
      <c r="DI8" s="323"/>
      <c r="DJ8" s="323"/>
      <c r="DK8" s="323"/>
      <c r="DL8" s="323"/>
      <c r="DM8" s="323"/>
      <c r="DN8" s="323"/>
      <c r="DO8" s="323"/>
      <c r="DP8" s="323"/>
      <c r="DQ8" s="323"/>
      <c r="DR8" s="323"/>
      <c r="DS8" s="323"/>
      <c r="DT8" s="323"/>
      <c r="DU8" s="323"/>
      <c r="DV8" s="323"/>
      <c r="DW8" s="323"/>
      <c r="DX8" s="323"/>
      <c r="DY8" s="323"/>
      <c r="DZ8" s="323"/>
      <c r="EA8" s="323"/>
      <c r="EB8" s="323"/>
      <c r="EC8" s="323"/>
      <c r="ED8" s="323"/>
      <c r="EE8" s="323"/>
      <c r="EF8" s="323"/>
      <c r="EG8" s="323"/>
      <c r="EH8" s="323"/>
      <c r="EI8" s="323"/>
      <c r="EJ8" s="323"/>
      <c r="EK8" s="323"/>
      <c r="EL8" s="323"/>
      <c r="EM8" s="323"/>
      <c r="EN8" s="323"/>
      <c r="EO8" s="323"/>
      <c r="EP8" s="323"/>
      <c r="EQ8" s="323"/>
      <c r="ER8" s="323"/>
      <c r="ES8" s="323"/>
      <c r="ET8" s="323"/>
      <c r="EU8" s="323"/>
      <c r="EV8" s="323"/>
      <c r="EW8" s="323"/>
      <c r="EX8" s="323"/>
      <c r="EY8" s="323"/>
      <c r="EZ8" s="323"/>
      <c r="FA8" s="323"/>
      <c r="FB8" s="323"/>
      <c r="FC8" s="323"/>
      <c r="FD8" s="323"/>
      <c r="FE8" s="323"/>
      <c r="FF8" s="323"/>
      <c r="FG8" s="323"/>
      <c r="FH8" s="323"/>
      <c r="FI8" s="323"/>
      <c r="FJ8" s="323"/>
      <c r="FK8" s="323"/>
      <c r="FL8" s="323"/>
      <c r="FM8" s="323"/>
      <c r="FN8" s="323"/>
      <c r="FO8" s="323"/>
      <c r="FP8" s="323"/>
      <c r="FQ8" s="323"/>
      <c r="FR8" s="323"/>
      <c r="FS8" s="323"/>
      <c r="FT8" s="323"/>
      <c r="FU8" s="323"/>
      <c r="FV8" s="323"/>
      <c r="FW8" s="323"/>
      <c r="FX8" s="323"/>
      <c r="FY8" s="323"/>
      <c r="FZ8" s="323"/>
      <c r="GA8" s="323"/>
      <c r="GB8" s="323"/>
      <c r="GC8" s="323"/>
      <c r="GD8" s="323"/>
      <c r="GE8" s="323"/>
      <c r="GF8" s="323"/>
      <c r="GG8" s="323"/>
      <c r="GH8" s="323"/>
      <c r="GI8" s="323"/>
      <c r="GJ8" s="323"/>
      <c r="GK8" s="323"/>
      <c r="GL8" s="323"/>
      <c r="GM8" s="323"/>
      <c r="GN8" s="323"/>
      <c r="GO8" s="323"/>
      <c r="GP8" s="323"/>
      <c r="GQ8" s="323"/>
      <c r="GR8" s="323"/>
      <c r="GS8" s="323"/>
      <c r="GT8" s="323"/>
      <c r="GU8" s="323"/>
      <c r="GV8" s="323"/>
      <c r="GW8" s="323"/>
      <c r="GX8" s="323"/>
      <c r="GY8" s="323"/>
      <c r="GZ8" s="323"/>
      <c r="HA8" s="323"/>
      <c r="HB8" s="323"/>
      <c r="HC8" s="323"/>
      <c r="HD8" s="323"/>
      <c r="HE8" s="323"/>
      <c r="HF8" s="323"/>
      <c r="HG8" s="323"/>
      <c r="HH8" s="323"/>
      <c r="HI8" s="323"/>
      <c r="HJ8" s="323"/>
      <c r="HK8" s="323"/>
      <c r="HL8" s="323"/>
      <c r="HM8" s="323"/>
      <c r="HN8" s="323"/>
      <c r="HO8" s="323"/>
      <c r="HP8" s="323"/>
      <c r="HQ8" s="323"/>
      <c r="HR8" s="323"/>
      <c r="HS8" s="323"/>
      <c r="HT8" s="323"/>
      <c r="HU8" s="323"/>
      <c r="HV8" s="323"/>
      <c r="HW8" s="323"/>
      <c r="HX8" s="323"/>
      <c r="HY8" s="323"/>
      <c r="HZ8" s="323"/>
      <c r="IA8" s="323"/>
      <c r="IB8" s="323"/>
      <c r="IC8" s="323"/>
      <c r="ID8" s="323"/>
      <c r="IE8" s="323"/>
      <c r="IF8" s="323"/>
      <c r="IG8" s="323"/>
      <c r="IH8" s="323"/>
      <c r="II8" s="323"/>
      <c r="IJ8" s="323"/>
      <c r="IK8" s="323"/>
      <c r="IL8" s="323"/>
      <c r="IM8" s="323"/>
      <c r="IN8" s="323"/>
      <c r="IO8" s="323"/>
      <c r="IP8" s="323"/>
      <c r="IQ8" s="323"/>
      <c r="IR8" s="323"/>
      <c r="IS8" s="323"/>
      <c r="IT8" s="323"/>
      <c r="IU8" s="323"/>
      <c r="IV8" s="323"/>
    </row>
    <row r="9" spans="1:256" ht="15" customHeight="1" thickBot="1" x14ac:dyDescent="0.2">
      <c r="A9" s="349"/>
      <c r="B9" s="12"/>
      <c r="C9" s="12"/>
      <c r="D9" s="12"/>
      <c r="E9" s="323"/>
      <c r="F9" s="323"/>
      <c r="G9" s="323"/>
      <c r="H9" s="323"/>
      <c r="I9" s="323"/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323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23"/>
      <c r="AL9" s="323"/>
      <c r="AM9" s="323"/>
      <c r="AN9" s="323"/>
      <c r="AO9" s="323"/>
      <c r="AP9" s="323"/>
      <c r="AQ9" s="323"/>
      <c r="AR9" s="323"/>
      <c r="AS9" s="323"/>
      <c r="AT9" s="323"/>
      <c r="AU9" s="323"/>
      <c r="AV9" s="323"/>
      <c r="AW9" s="323"/>
      <c r="AX9" s="323"/>
      <c r="AY9" s="323"/>
      <c r="AZ9" s="323"/>
      <c r="BA9" s="323"/>
      <c r="BB9" s="323"/>
      <c r="BC9" s="323"/>
      <c r="BD9" s="323"/>
      <c r="BE9" s="323"/>
      <c r="BF9" s="323"/>
      <c r="BG9" s="323"/>
      <c r="BH9" s="323"/>
      <c r="BI9" s="323"/>
      <c r="BJ9" s="323"/>
      <c r="BK9" s="323"/>
      <c r="BL9" s="323"/>
      <c r="BM9" s="323"/>
      <c r="BN9" s="323"/>
      <c r="BO9" s="323"/>
      <c r="BP9" s="323"/>
      <c r="BQ9" s="323"/>
      <c r="BR9" s="323"/>
      <c r="BS9" s="323"/>
      <c r="BT9" s="323"/>
      <c r="BU9" s="323"/>
      <c r="BV9" s="323"/>
      <c r="BW9" s="323"/>
      <c r="BX9" s="323"/>
      <c r="BY9" s="323"/>
      <c r="BZ9" s="323"/>
      <c r="CA9" s="323"/>
      <c r="CB9" s="323"/>
      <c r="CC9" s="323"/>
      <c r="CD9" s="323"/>
      <c r="CE9" s="323"/>
      <c r="CF9" s="323"/>
      <c r="CG9" s="323"/>
      <c r="CH9" s="323"/>
      <c r="CI9" s="323"/>
      <c r="CJ9" s="323"/>
      <c r="CK9" s="323"/>
      <c r="CL9" s="323"/>
      <c r="CM9" s="323"/>
      <c r="CN9" s="323"/>
      <c r="CO9" s="323"/>
      <c r="CP9" s="323"/>
      <c r="CQ9" s="323"/>
      <c r="CR9" s="323"/>
      <c r="CS9" s="323"/>
      <c r="CT9" s="323"/>
      <c r="CU9" s="323"/>
      <c r="CV9" s="323"/>
      <c r="CW9" s="323"/>
      <c r="CX9" s="323"/>
      <c r="CY9" s="323"/>
      <c r="CZ9" s="323"/>
      <c r="DA9" s="323"/>
      <c r="DB9" s="323"/>
      <c r="DC9" s="323"/>
      <c r="DD9" s="323"/>
      <c r="DE9" s="323"/>
      <c r="DF9" s="323"/>
      <c r="DG9" s="323"/>
      <c r="DH9" s="323"/>
      <c r="DI9" s="323"/>
      <c r="DJ9" s="323"/>
      <c r="DK9" s="323"/>
      <c r="DL9" s="323"/>
      <c r="DM9" s="323"/>
      <c r="DN9" s="323"/>
      <c r="DO9" s="323"/>
      <c r="DP9" s="323"/>
      <c r="DQ9" s="323"/>
      <c r="DR9" s="323"/>
      <c r="DS9" s="323"/>
      <c r="DT9" s="323"/>
      <c r="DU9" s="323"/>
      <c r="DV9" s="323"/>
      <c r="DW9" s="323"/>
      <c r="DX9" s="323"/>
      <c r="DY9" s="323"/>
      <c r="DZ9" s="323"/>
      <c r="EA9" s="323"/>
      <c r="EB9" s="323"/>
      <c r="EC9" s="323"/>
      <c r="ED9" s="323"/>
      <c r="EE9" s="323"/>
      <c r="EF9" s="323"/>
      <c r="EG9" s="323"/>
      <c r="EH9" s="323"/>
      <c r="EI9" s="323"/>
      <c r="EJ9" s="323"/>
      <c r="EK9" s="323"/>
      <c r="EL9" s="323"/>
      <c r="EM9" s="323"/>
      <c r="EN9" s="323"/>
      <c r="EO9" s="323"/>
      <c r="EP9" s="323"/>
      <c r="EQ9" s="323"/>
      <c r="ER9" s="323"/>
      <c r="ES9" s="323"/>
      <c r="ET9" s="323"/>
      <c r="EU9" s="323"/>
      <c r="EV9" s="323"/>
      <c r="EW9" s="323"/>
      <c r="EX9" s="323"/>
      <c r="EY9" s="323"/>
      <c r="EZ9" s="323"/>
      <c r="FA9" s="323"/>
      <c r="FB9" s="323"/>
      <c r="FC9" s="323"/>
      <c r="FD9" s="323"/>
      <c r="FE9" s="323"/>
      <c r="FF9" s="323"/>
      <c r="FG9" s="323"/>
      <c r="FH9" s="323"/>
      <c r="FI9" s="323"/>
      <c r="FJ9" s="323"/>
      <c r="FK9" s="323"/>
      <c r="FL9" s="323"/>
      <c r="FM9" s="323"/>
      <c r="FN9" s="323"/>
      <c r="FO9" s="323"/>
      <c r="FP9" s="323"/>
      <c r="FQ9" s="323"/>
      <c r="FR9" s="323"/>
      <c r="FS9" s="323"/>
      <c r="FT9" s="323"/>
      <c r="FU9" s="323"/>
      <c r="FV9" s="323"/>
      <c r="FW9" s="323"/>
      <c r="FX9" s="323"/>
      <c r="FY9" s="323"/>
      <c r="FZ9" s="323"/>
      <c r="GA9" s="323"/>
      <c r="GB9" s="323"/>
      <c r="GC9" s="323"/>
      <c r="GD9" s="323"/>
      <c r="GE9" s="323"/>
      <c r="GF9" s="323"/>
      <c r="GG9" s="323"/>
      <c r="GH9" s="323"/>
      <c r="GI9" s="323"/>
      <c r="GJ9" s="323"/>
      <c r="GK9" s="323"/>
      <c r="GL9" s="323"/>
      <c r="GM9" s="323"/>
      <c r="GN9" s="323"/>
      <c r="GO9" s="323"/>
      <c r="GP9" s="323"/>
      <c r="GQ9" s="323"/>
      <c r="GR9" s="323"/>
      <c r="GS9" s="323"/>
      <c r="GT9" s="323"/>
      <c r="GU9" s="323"/>
      <c r="GV9" s="323"/>
      <c r="GW9" s="323"/>
      <c r="GX9" s="323"/>
      <c r="GY9" s="323"/>
      <c r="GZ9" s="323"/>
      <c r="HA9" s="323"/>
      <c r="HB9" s="323"/>
      <c r="HC9" s="323"/>
      <c r="HD9" s="323"/>
      <c r="HE9" s="323"/>
      <c r="HF9" s="323"/>
      <c r="HG9" s="323"/>
      <c r="HH9" s="323"/>
      <c r="HI9" s="323"/>
      <c r="HJ9" s="323"/>
      <c r="HK9" s="323"/>
      <c r="HL9" s="323"/>
      <c r="HM9" s="323"/>
      <c r="HN9" s="323"/>
      <c r="HO9" s="323"/>
      <c r="HP9" s="323"/>
      <c r="HQ9" s="323"/>
      <c r="HR9" s="323"/>
      <c r="HS9" s="323"/>
      <c r="HT9" s="323"/>
      <c r="HU9" s="323"/>
      <c r="HV9" s="323"/>
      <c r="HW9" s="323"/>
      <c r="HX9" s="323"/>
      <c r="HY9" s="323"/>
      <c r="HZ9" s="323"/>
      <c r="IA9" s="323"/>
      <c r="IB9" s="323"/>
      <c r="IC9" s="323"/>
      <c r="ID9" s="323"/>
      <c r="IE9" s="323"/>
      <c r="IF9" s="323"/>
      <c r="IG9" s="323"/>
      <c r="IH9" s="323"/>
      <c r="II9" s="323"/>
      <c r="IJ9" s="323"/>
      <c r="IK9" s="323"/>
      <c r="IL9" s="323"/>
      <c r="IM9" s="323"/>
      <c r="IN9" s="323"/>
      <c r="IO9" s="323"/>
      <c r="IP9" s="323"/>
      <c r="IQ9" s="323"/>
      <c r="IR9" s="323"/>
      <c r="IS9" s="323"/>
      <c r="IT9" s="323"/>
      <c r="IU9" s="323"/>
      <c r="IV9" s="323"/>
    </row>
    <row r="10" spans="1:256" s="8" customFormat="1" ht="25" customHeight="1" x14ac:dyDescent="0.2">
      <c r="A10" s="340" t="s">
        <v>150</v>
      </c>
      <c r="B10" s="230" t="s">
        <v>210</v>
      </c>
      <c r="C10" s="230" t="s">
        <v>4</v>
      </c>
      <c r="D10" s="232" t="s">
        <v>7</v>
      </c>
      <c r="E10" s="5"/>
      <c r="F10" s="5"/>
      <c r="G10" s="5"/>
      <c r="H10" s="5"/>
      <c r="I10" s="5"/>
      <c r="J10" s="5"/>
    </row>
    <row r="11" spans="1:256" s="343" customFormat="1" ht="20" customHeight="1" x14ac:dyDescent="0.15">
      <c r="A11" s="342" t="s">
        <v>149</v>
      </c>
      <c r="B11" s="231"/>
      <c r="C11" s="231"/>
      <c r="D11" s="233"/>
    </row>
    <row r="12" spans="1:256" ht="35" customHeight="1" x14ac:dyDescent="0.2">
      <c r="A12" s="381" t="s">
        <v>8</v>
      </c>
      <c r="B12" s="11"/>
      <c r="C12" s="33"/>
      <c r="D12" s="350">
        <f>8*B12*C12</f>
        <v>0</v>
      </c>
      <c r="E12" s="345">
        <f>IF(D12&gt;0,1,0)</f>
        <v>0</v>
      </c>
      <c r="F12" s="5"/>
      <c r="G12" s="5"/>
      <c r="H12" s="5"/>
      <c r="I12" s="5"/>
      <c r="J12" s="5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3"/>
      <c r="AK12" s="323"/>
      <c r="AL12" s="323"/>
      <c r="AM12" s="323"/>
      <c r="AN12" s="323"/>
      <c r="AO12" s="323"/>
      <c r="AP12" s="323"/>
      <c r="AQ12" s="323"/>
      <c r="AR12" s="323"/>
      <c r="AS12" s="323"/>
      <c r="AT12" s="323"/>
      <c r="AU12" s="323"/>
      <c r="AV12" s="323"/>
      <c r="AW12" s="323"/>
      <c r="AX12" s="323"/>
      <c r="AY12" s="323"/>
      <c r="AZ12" s="323"/>
      <c r="BA12" s="323"/>
      <c r="BB12" s="323"/>
      <c r="BC12" s="323"/>
      <c r="BD12" s="323"/>
      <c r="BE12" s="323"/>
      <c r="BF12" s="323"/>
      <c r="BG12" s="323"/>
      <c r="BH12" s="323"/>
      <c r="BI12" s="323"/>
      <c r="BJ12" s="323"/>
      <c r="BK12" s="323"/>
      <c r="BL12" s="323"/>
      <c r="BM12" s="323"/>
      <c r="BN12" s="323"/>
      <c r="BO12" s="323"/>
      <c r="BP12" s="323"/>
      <c r="BQ12" s="323"/>
      <c r="BR12" s="323"/>
      <c r="BS12" s="323"/>
      <c r="BT12" s="323"/>
      <c r="BU12" s="323"/>
      <c r="BV12" s="323"/>
      <c r="BW12" s="323"/>
      <c r="BX12" s="323"/>
      <c r="BY12" s="323"/>
      <c r="BZ12" s="323"/>
      <c r="CA12" s="323"/>
      <c r="CB12" s="323"/>
      <c r="CC12" s="323"/>
      <c r="CD12" s="323"/>
      <c r="CE12" s="323"/>
      <c r="CF12" s="323"/>
      <c r="CG12" s="323"/>
      <c r="CH12" s="323"/>
      <c r="CI12" s="323"/>
      <c r="CJ12" s="323"/>
      <c r="CK12" s="323"/>
      <c r="CL12" s="323"/>
      <c r="CM12" s="323"/>
      <c r="CN12" s="323"/>
      <c r="CO12" s="323"/>
      <c r="CP12" s="323"/>
      <c r="CQ12" s="323"/>
      <c r="CR12" s="323"/>
      <c r="CS12" s="323"/>
      <c r="CT12" s="323"/>
      <c r="CU12" s="323"/>
      <c r="CV12" s="323"/>
      <c r="CW12" s="323"/>
      <c r="CX12" s="323"/>
      <c r="CY12" s="323"/>
      <c r="CZ12" s="323"/>
      <c r="DA12" s="323"/>
      <c r="DB12" s="323"/>
      <c r="DC12" s="323"/>
      <c r="DD12" s="323"/>
      <c r="DE12" s="323"/>
      <c r="DF12" s="323"/>
      <c r="DG12" s="323"/>
      <c r="DH12" s="323"/>
      <c r="DI12" s="323"/>
      <c r="DJ12" s="323"/>
      <c r="DK12" s="323"/>
      <c r="DL12" s="323"/>
      <c r="DM12" s="323"/>
      <c r="DN12" s="323"/>
      <c r="DO12" s="323"/>
      <c r="DP12" s="323"/>
      <c r="DQ12" s="323"/>
      <c r="DR12" s="323"/>
      <c r="DS12" s="323"/>
      <c r="DT12" s="323"/>
      <c r="DU12" s="323"/>
      <c r="DV12" s="323"/>
      <c r="DW12" s="323"/>
      <c r="DX12" s="323"/>
      <c r="DY12" s="323"/>
      <c r="DZ12" s="323"/>
      <c r="EA12" s="323"/>
      <c r="EB12" s="323"/>
      <c r="EC12" s="323"/>
      <c r="ED12" s="323"/>
      <c r="EE12" s="323"/>
      <c r="EF12" s="323"/>
      <c r="EG12" s="323"/>
      <c r="EH12" s="323"/>
      <c r="EI12" s="323"/>
      <c r="EJ12" s="323"/>
      <c r="EK12" s="323"/>
      <c r="EL12" s="323"/>
      <c r="EM12" s="323"/>
      <c r="EN12" s="323"/>
      <c r="EO12" s="323"/>
      <c r="EP12" s="323"/>
      <c r="EQ12" s="323"/>
      <c r="ER12" s="323"/>
      <c r="ES12" s="323"/>
      <c r="ET12" s="323"/>
      <c r="EU12" s="323"/>
      <c r="EV12" s="323"/>
      <c r="EW12" s="323"/>
      <c r="EX12" s="323"/>
      <c r="EY12" s="323"/>
      <c r="EZ12" s="323"/>
      <c r="FA12" s="323"/>
      <c r="FB12" s="323"/>
      <c r="FC12" s="323"/>
      <c r="FD12" s="323"/>
      <c r="FE12" s="323"/>
      <c r="FF12" s="323"/>
      <c r="FG12" s="323"/>
      <c r="FH12" s="323"/>
      <c r="FI12" s="323"/>
      <c r="FJ12" s="323"/>
      <c r="FK12" s="323"/>
      <c r="FL12" s="323"/>
      <c r="FM12" s="323"/>
      <c r="FN12" s="323"/>
      <c r="FO12" s="323"/>
      <c r="FP12" s="323"/>
      <c r="FQ12" s="323"/>
      <c r="FR12" s="323"/>
      <c r="FS12" s="323"/>
      <c r="FT12" s="323"/>
      <c r="FU12" s="323"/>
      <c r="FV12" s="323"/>
      <c r="FW12" s="323"/>
      <c r="FX12" s="323"/>
      <c r="FY12" s="323"/>
      <c r="FZ12" s="323"/>
      <c r="GA12" s="323"/>
      <c r="GB12" s="323"/>
      <c r="GC12" s="323"/>
      <c r="GD12" s="323"/>
      <c r="GE12" s="323"/>
      <c r="GF12" s="323"/>
      <c r="GG12" s="323"/>
      <c r="GH12" s="323"/>
      <c r="GI12" s="323"/>
      <c r="GJ12" s="323"/>
      <c r="GK12" s="323"/>
      <c r="GL12" s="323"/>
      <c r="GM12" s="323"/>
      <c r="GN12" s="323"/>
      <c r="GO12" s="323"/>
      <c r="GP12" s="323"/>
      <c r="GQ12" s="323"/>
      <c r="GR12" s="323"/>
      <c r="GS12" s="323"/>
      <c r="GT12" s="323"/>
      <c r="GU12" s="323"/>
      <c r="GV12" s="323"/>
      <c r="GW12" s="323"/>
      <c r="GX12" s="323"/>
      <c r="GY12" s="323"/>
      <c r="GZ12" s="323"/>
      <c r="HA12" s="323"/>
      <c r="HB12" s="323"/>
      <c r="HC12" s="323"/>
      <c r="HD12" s="323"/>
      <c r="HE12" s="323"/>
      <c r="HF12" s="323"/>
      <c r="HG12" s="323"/>
      <c r="HH12" s="323"/>
      <c r="HI12" s="323"/>
      <c r="HJ12" s="323"/>
      <c r="HK12" s="323"/>
      <c r="HL12" s="323"/>
      <c r="HM12" s="323"/>
      <c r="HN12" s="323"/>
      <c r="HO12" s="323"/>
      <c r="HP12" s="323"/>
      <c r="HQ12" s="323"/>
      <c r="HR12" s="323"/>
      <c r="HS12" s="323"/>
      <c r="HT12" s="323"/>
      <c r="HU12" s="323"/>
      <c r="HV12" s="323"/>
      <c r="HW12" s="323"/>
      <c r="HX12" s="323"/>
      <c r="HY12" s="323"/>
      <c r="HZ12" s="323"/>
      <c r="IA12" s="323"/>
      <c r="IB12" s="323"/>
      <c r="IC12" s="323"/>
      <c r="ID12" s="323"/>
      <c r="IE12" s="323"/>
      <c r="IF12" s="323"/>
      <c r="IG12" s="323"/>
      <c r="IH12" s="323"/>
      <c r="II12" s="323"/>
      <c r="IJ12" s="323"/>
      <c r="IK12" s="323"/>
      <c r="IL12" s="323"/>
      <c r="IM12" s="323"/>
      <c r="IN12" s="323"/>
      <c r="IO12" s="323"/>
      <c r="IP12" s="323"/>
      <c r="IQ12" s="323"/>
      <c r="IR12" s="323"/>
      <c r="IS12" s="323"/>
      <c r="IT12" s="323"/>
      <c r="IU12" s="323"/>
      <c r="IV12" s="323"/>
    </row>
    <row r="13" spans="1:256" ht="15" customHeight="1" thickBot="1" x14ac:dyDescent="0.25">
      <c r="A13" s="346" t="s">
        <v>2</v>
      </c>
      <c r="B13" s="347">
        <f t="shared" ref="B13" si="1">SUM(B12:B12)</f>
        <v>0</v>
      </c>
      <c r="C13" s="347">
        <f t="shared" ref="C13" si="2">SUM(C12:C12)</f>
        <v>0</v>
      </c>
      <c r="D13" s="348">
        <f>SUM(D12:D12)</f>
        <v>0</v>
      </c>
      <c r="E13" s="5"/>
      <c r="F13" s="5"/>
      <c r="G13" s="5"/>
      <c r="H13" s="5"/>
      <c r="I13" s="5"/>
      <c r="J13" s="5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23"/>
      <c r="W13" s="323"/>
      <c r="X13" s="323"/>
      <c r="Y13" s="323"/>
      <c r="Z13" s="323"/>
      <c r="AA13" s="323"/>
      <c r="AB13" s="323"/>
      <c r="AC13" s="323"/>
      <c r="AD13" s="323"/>
      <c r="AE13" s="323"/>
      <c r="AF13" s="323"/>
      <c r="AG13" s="323"/>
      <c r="AH13" s="323"/>
      <c r="AI13" s="323"/>
      <c r="AJ13" s="323"/>
      <c r="AK13" s="323"/>
      <c r="AL13" s="323"/>
      <c r="AM13" s="323"/>
      <c r="AN13" s="323"/>
      <c r="AO13" s="323"/>
      <c r="AP13" s="323"/>
      <c r="AQ13" s="323"/>
      <c r="AR13" s="323"/>
      <c r="AS13" s="323"/>
      <c r="AT13" s="323"/>
      <c r="AU13" s="323"/>
      <c r="AV13" s="323"/>
      <c r="AW13" s="323"/>
      <c r="AX13" s="323"/>
      <c r="AY13" s="323"/>
      <c r="AZ13" s="323"/>
      <c r="BA13" s="323"/>
      <c r="BB13" s="323"/>
      <c r="BC13" s="323"/>
      <c r="BD13" s="323"/>
      <c r="BE13" s="323"/>
      <c r="BF13" s="323"/>
      <c r="BG13" s="323"/>
      <c r="BH13" s="323"/>
      <c r="BI13" s="323"/>
      <c r="BJ13" s="323"/>
      <c r="BK13" s="323"/>
      <c r="BL13" s="323"/>
      <c r="BM13" s="323"/>
      <c r="BN13" s="323"/>
      <c r="BO13" s="323"/>
      <c r="BP13" s="323"/>
      <c r="BQ13" s="323"/>
      <c r="BR13" s="323"/>
      <c r="BS13" s="323"/>
      <c r="BT13" s="323"/>
      <c r="BU13" s="323"/>
      <c r="BV13" s="323"/>
      <c r="BW13" s="323"/>
      <c r="BX13" s="323"/>
      <c r="BY13" s="323"/>
      <c r="BZ13" s="323"/>
      <c r="CA13" s="323"/>
      <c r="CB13" s="323"/>
      <c r="CC13" s="323"/>
      <c r="CD13" s="323"/>
      <c r="CE13" s="323"/>
      <c r="CF13" s="323"/>
      <c r="CG13" s="323"/>
      <c r="CH13" s="323"/>
      <c r="CI13" s="323"/>
      <c r="CJ13" s="323"/>
      <c r="CK13" s="323"/>
      <c r="CL13" s="323"/>
      <c r="CM13" s="323"/>
      <c r="CN13" s="323"/>
      <c r="CO13" s="323"/>
      <c r="CP13" s="323"/>
      <c r="CQ13" s="323"/>
      <c r="CR13" s="323"/>
      <c r="CS13" s="323"/>
      <c r="CT13" s="323"/>
      <c r="CU13" s="323"/>
      <c r="CV13" s="323"/>
      <c r="CW13" s="323"/>
      <c r="CX13" s="323"/>
      <c r="CY13" s="323"/>
      <c r="CZ13" s="323"/>
      <c r="DA13" s="323"/>
      <c r="DB13" s="323"/>
      <c r="DC13" s="323"/>
      <c r="DD13" s="323"/>
      <c r="DE13" s="323"/>
      <c r="DF13" s="323"/>
      <c r="DG13" s="323"/>
      <c r="DH13" s="323"/>
      <c r="DI13" s="323"/>
      <c r="DJ13" s="323"/>
      <c r="DK13" s="323"/>
      <c r="DL13" s="323"/>
      <c r="DM13" s="323"/>
      <c r="DN13" s="323"/>
      <c r="DO13" s="323"/>
      <c r="DP13" s="323"/>
      <c r="DQ13" s="323"/>
      <c r="DR13" s="323"/>
      <c r="DS13" s="323"/>
      <c r="DT13" s="323"/>
      <c r="DU13" s="323"/>
      <c r="DV13" s="323"/>
      <c r="DW13" s="323"/>
      <c r="DX13" s="323"/>
      <c r="DY13" s="323"/>
      <c r="DZ13" s="323"/>
      <c r="EA13" s="323"/>
      <c r="EB13" s="323"/>
      <c r="EC13" s="323"/>
      <c r="ED13" s="323"/>
      <c r="EE13" s="323"/>
      <c r="EF13" s="323"/>
      <c r="EG13" s="323"/>
      <c r="EH13" s="323"/>
      <c r="EI13" s="323"/>
      <c r="EJ13" s="323"/>
      <c r="EK13" s="323"/>
      <c r="EL13" s="323"/>
      <c r="EM13" s="323"/>
      <c r="EN13" s="323"/>
      <c r="EO13" s="323"/>
      <c r="EP13" s="323"/>
      <c r="EQ13" s="323"/>
      <c r="ER13" s="323"/>
      <c r="ES13" s="323"/>
      <c r="ET13" s="323"/>
      <c r="EU13" s="323"/>
      <c r="EV13" s="323"/>
      <c r="EW13" s="323"/>
      <c r="EX13" s="323"/>
      <c r="EY13" s="323"/>
      <c r="EZ13" s="323"/>
      <c r="FA13" s="323"/>
      <c r="FB13" s="323"/>
      <c r="FC13" s="323"/>
      <c r="FD13" s="323"/>
      <c r="FE13" s="323"/>
      <c r="FF13" s="323"/>
      <c r="FG13" s="323"/>
      <c r="FH13" s="323"/>
      <c r="FI13" s="323"/>
      <c r="FJ13" s="323"/>
      <c r="FK13" s="323"/>
      <c r="FL13" s="323"/>
      <c r="FM13" s="323"/>
      <c r="FN13" s="323"/>
      <c r="FO13" s="323"/>
      <c r="FP13" s="323"/>
      <c r="FQ13" s="323"/>
      <c r="FR13" s="323"/>
      <c r="FS13" s="323"/>
      <c r="FT13" s="323"/>
      <c r="FU13" s="323"/>
      <c r="FV13" s="323"/>
      <c r="FW13" s="323"/>
      <c r="FX13" s="323"/>
      <c r="FY13" s="323"/>
      <c r="FZ13" s="323"/>
      <c r="GA13" s="323"/>
      <c r="GB13" s="323"/>
      <c r="GC13" s="323"/>
      <c r="GD13" s="323"/>
      <c r="GE13" s="323"/>
      <c r="GF13" s="323"/>
      <c r="GG13" s="323"/>
      <c r="GH13" s="323"/>
      <c r="GI13" s="323"/>
      <c r="GJ13" s="323"/>
      <c r="GK13" s="323"/>
      <c r="GL13" s="323"/>
      <c r="GM13" s="323"/>
      <c r="GN13" s="323"/>
      <c r="GO13" s="323"/>
      <c r="GP13" s="323"/>
      <c r="GQ13" s="323"/>
      <c r="GR13" s="323"/>
      <c r="GS13" s="323"/>
      <c r="GT13" s="323"/>
      <c r="GU13" s="323"/>
      <c r="GV13" s="323"/>
      <c r="GW13" s="323"/>
      <c r="GX13" s="323"/>
      <c r="GY13" s="323"/>
      <c r="GZ13" s="323"/>
      <c r="HA13" s="323"/>
      <c r="HB13" s="323"/>
      <c r="HC13" s="323"/>
      <c r="HD13" s="323"/>
      <c r="HE13" s="323"/>
      <c r="HF13" s="323"/>
      <c r="HG13" s="323"/>
      <c r="HH13" s="323"/>
      <c r="HI13" s="323"/>
      <c r="HJ13" s="323"/>
      <c r="HK13" s="323"/>
      <c r="HL13" s="323"/>
      <c r="HM13" s="323"/>
      <c r="HN13" s="323"/>
      <c r="HO13" s="323"/>
      <c r="HP13" s="323"/>
      <c r="HQ13" s="323"/>
      <c r="HR13" s="323"/>
      <c r="HS13" s="323"/>
      <c r="HT13" s="323"/>
      <c r="HU13" s="323"/>
      <c r="HV13" s="323"/>
      <c r="HW13" s="323"/>
      <c r="HX13" s="323"/>
      <c r="HY13" s="323"/>
      <c r="HZ13" s="323"/>
      <c r="IA13" s="323"/>
      <c r="IB13" s="323"/>
      <c r="IC13" s="323"/>
      <c r="ID13" s="323"/>
      <c r="IE13" s="323"/>
      <c r="IF13" s="323"/>
      <c r="IG13" s="323"/>
      <c r="IH13" s="323"/>
      <c r="II13" s="323"/>
      <c r="IJ13" s="323"/>
      <c r="IK13" s="323"/>
      <c r="IL13" s="323"/>
      <c r="IM13" s="323"/>
      <c r="IN13" s="323"/>
      <c r="IO13" s="323"/>
      <c r="IP13" s="323"/>
      <c r="IQ13" s="323"/>
      <c r="IR13" s="323"/>
      <c r="IS13" s="323"/>
      <c r="IT13" s="323"/>
      <c r="IU13" s="323"/>
      <c r="IV13" s="323"/>
    </row>
    <row r="14" spans="1:256" ht="15" customHeight="1" thickBot="1" x14ac:dyDescent="0.25">
      <c r="A14" s="5"/>
      <c r="B14" s="351"/>
      <c r="C14" s="351"/>
      <c r="D14" s="351"/>
      <c r="E14" s="5"/>
      <c r="F14" s="5"/>
      <c r="G14" s="5"/>
      <c r="H14" s="5"/>
      <c r="I14" s="5"/>
      <c r="J14" s="5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V14" s="323"/>
      <c r="W14" s="323"/>
      <c r="X14" s="323"/>
      <c r="Y14" s="323"/>
      <c r="Z14" s="323"/>
      <c r="AA14" s="323"/>
      <c r="AB14" s="323"/>
      <c r="AC14" s="323"/>
      <c r="AD14" s="323"/>
      <c r="AE14" s="323"/>
      <c r="AF14" s="323"/>
      <c r="AG14" s="323"/>
      <c r="AH14" s="323"/>
      <c r="AI14" s="323"/>
      <c r="AJ14" s="323"/>
      <c r="AK14" s="323"/>
      <c r="AL14" s="323"/>
      <c r="AM14" s="323"/>
      <c r="AN14" s="323"/>
      <c r="AO14" s="323"/>
      <c r="AP14" s="323"/>
      <c r="AQ14" s="323"/>
      <c r="AR14" s="323"/>
      <c r="AS14" s="323"/>
      <c r="AT14" s="323"/>
      <c r="AU14" s="323"/>
      <c r="AV14" s="323"/>
      <c r="AW14" s="323"/>
      <c r="AX14" s="323"/>
      <c r="AY14" s="323"/>
      <c r="AZ14" s="323"/>
      <c r="BA14" s="323"/>
      <c r="BB14" s="323"/>
      <c r="BC14" s="323"/>
      <c r="BD14" s="323"/>
      <c r="BE14" s="323"/>
      <c r="BF14" s="323"/>
      <c r="BG14" s="323"/>
      <c r="BH14" s="323"/>
      <c r="BI14" s="323"/>
      <c r="BJ14" s="323"/>
      <c r="BK14" s="323"/>
      <c r="BL14" s="323"/>
      <c r="BM14" s="323"/>
      <c r="BN14" s="323"/>
      <c r="BO14" s="323"/>
      <c r="BP14" s="323"/>
      <c r="BQ14" s="323"/>
      <c r="BR14" s="323"/>
      <c r="BS14" s="323"/>
      <c r="BT14" s="323"/>
      <c r="BU14" s="323"/>
      <c r="BV14" s="323"/>
      <c r="BW14" s="323"/>
      <c r="BX14" s="323"/>
      <c r="BY14" s="323"/>
      <c r="BZ14" s="323"/>
      <c r="CA14" s="323"/>
      <c r="CB14" s="323"/>
      <c r="CC14" s="323"/>
      <c r="CD14" s="323"/>
      <c r="CE14" s="323"/>
      <c r="CF14" s="323"/>
      <c r="CG14" s="323"/>
      <c r="CH14" s="323"/>
      <c r="CI14" s="323"/>
      <c r="CJ14" s="323"/>
      <c r="CK14" s="323"/>
      <c r="CL14" s="323"/>
      <c r="CM14" s="323"/>
      <c r="CN14" s="323"/>
      <c r="CO14" s="323"/>
      <c r="CP14" s="323"/>
      <c r="CQ14" s="323"/>
      <c r="CR14" s="323"/>
      <c r="CS14" s="323"/>
      <c r="CT14" s="323"/>
      <c r="CU14" s="323"/>
      <c r="CV14" s="323"/>
      <c r="CW14" s="323"/>
      <c r="CX14" s="323"/>
      <c r="CY14" s="323"/>
      <c r="CZ14" s="323"/>
      <c r="DA14" s="323"/>
      <c r="DB14" s="323"/>
      <c r="DC14" s="323"/>
      <c r="DD14" s="323"/>
      <c r="DE14" s="323"/>
      <c r="DF14" s="323"/>
      <c r="DG14" s="323"/>
      <c r="DH14" s="323"/>
      <c r="DI14" s="323"/>
      <c r="DJ14" s="323"/>
      <c r="DK14" s="323"/>
      <c r="DL14" s="323"/>
      <c r="DM14" s="323"/>
      <c r="DN14" s="323"/>
      <c r="DO14" s="323"/>
      <c r="DP14" s="323"/>
      <c r="DQ14" s="323"/>
      <c r="DR14" s="323"/>
      <c r="DS14" s="323"/>
      <c r="DT14" s="323"/>
      <c r="DU14" s="323"/>
      <c r="DV14" s="323"/>
      <c r="DW14" s="323"/>
      <c r="DX14" s="323"/>
      <c r="DY14" s="323"/>
      <c r="DZ14" s="323"/>
      <c r="EA14" s="323"/>
      <c r="EB14" s="323"/>
      <c r="EC14" s="323"/>
      <c r="ED14" s="323"/>
      <c r="EE14" s="323"/>
      <c r="EF14" s="323"/>
      <c r="EG14" s="323"/>
      <c r="EH14" s="323"/>
      <c r="EI14" s="323"/>
      <c r="EJ14" s="323"/>
      <c r="EK14" s="323"/>
      <c r="EL14" s="323"/>
      <c r="EM14" s="323"/>
      <c r="EN14" s="323"/>
      <c r="EO14" s="323"/>
      <c r="EP14" s="323"/>
      <c r="EQ14" s="323"/>
      <c r="ER14" s="323"/>
      <c r="ES14" s="323"/>
      <c r="ET14" s="323"/>
      <c r="EU14" s="323"/>
      <c r="EV14" s="323"/>
      <c r="EW14" s="323"/>
      <c r="EX14" s="323"/>
      <c r="EY14" s="323"/>
      <c r="EZ14" s="323"/>
      <c r="FA14" s="323"/>
      <c r="FB14" s="323"/>
      <c r="FC14" s="323"/>
      <c r="FD14" s="323"/>
      <c r="FE14" s="323"/>
      <c r="FF14" s="323"/>
      <c r="FG14" s="323"/>
      <c r="FH14" s="323"/>
      <c r="FI14" s="323"/>
      <c r="FJ14" s="323"/>
      <c r="FK14" s="323"/>
      <c r="FL14" s="323"/>
      <c r="FM14" s="323"/>
      <c r="FN14" s="323"/>
      <c r="FO14" s="323"/>
      <c r="FP14" s="323"/>
      <c r="FQ14" s="323"/>
      <c r="FR14" s="323"/>
      <c r="FS14" s="323"/>
      <c r="FT14" s="323"/>
      <c r="FU14" s="323"/>
      <c r="FV14" s="323"/>
      <c r="FW14" s="323"/>
      <c r="FX14" s="323"/>
      <c r="FY14" s="323"/>
      <c r="FZ14" s="323"/>
      <c r="GA14" s="323"/>
      <c r="GB14" s="323"/>
      <c r="GC14" s="323"/>
      <c r="GD14" s="323"/>
      <c r="GE14" s="323"/>
      <c r="GF14" s="323"/>
      <c r="GG14" s="323"/>
      <c r="GH14" s="323"/>
      <c r="GI14" s="323"/>
      <c r="GJ14" s="323"/>
      <c r="GK14" s="323"/>
      <c r="GL14" s="323"/>
      <c r="GM14" s="323"/>
      <c r="GN14" s="323"/>
      <c r="GO14" s="323"/>
      <c r="GP14" s="323"/>
      <c r="GQ14" s="323"/>
      <c r="GR14" s="323"/>
      <c r="GS14" s="323"/>
      <c r="GT14" s="323"/>
      <c r="GU14" s="323"/>
      <c r="GV14" s="323"/>
      <c r="GW14" s="323"/>
      <c r="GX14" s="323"/>
      <c r="GY14" s="323"/>
      <c r="GZ14" s="323"/>
      <c r="HA14" s="323"/>
      <c r="HB14" s="323"/>
      <c r="HC14" s="323"/>
      <c r="HD14" s="323"/>
      <c r="HE14" s="323"/>
      <c r="HF14" s="323"/>
      <c r="HG14" s="323"/>
      <c r="HH14" s="323"/>
      <c r="HI14" s="323"/>
      <c r="HJ14" s="323"/>
      <c r="HK14" s="323"/>
      <c r="HL14" s="323"/>
      <c r="HM14" s="323"/>
      <c r="HN14" s="323"/>
      <c r="HO14" s="323"/>
      <c r="HP14" s="323"/>
      <c r="HQ14" s="323"/>
      <c r="HR14" s="323"/>
      <c r="HS14" s="323"/>
      <c r="HT14" s="323"/>
      <c r="HU14" s="323"/>
      <c r="HV14" s="323"/>
      <c r="HW14" s="323"/>
      <c r="HX14" s="323"/>
      <c r="HY14" s="323"/>
      <c r="HZ14" s="323"/>
      <c r="IA14" s="323"/>
      <c r="IB14" s="323"/>
      <c r="IC14" s="323"/>
      <c r="ID14" s="323"/>
      <c r="IE14" s="323"/>
      <c r="IF14" s="323"/>
      <c r="IG14" s="323"/>
      <c r="IH14" s="323"/>
      <c r="II14" s="323"/>
      <c r="IJ14" s="323"/>
      <c r="IK14" s="323"/>
      <c r="IL14" s="323"/>
      <c r="IM14" s="323"/>
      <c r="IN14" s="323"/>
      <c r="IO14" s="323"/>
      <c r="IP14" s="323"/>
      <c r="IQ14" s="323"/>
      <c r="IR14" s="323"/>
      <c r="IS14" s="323"/>
      <c r="IT14" s="323"/>
      <c r="IU14" s="323"/>
      <c r="IV14" s="323"/>
    </row>
    <row r="15" spans="1:256" s="24" customFormat="1" ht="25" customHeight="1" x14ac:dyDescent="0.15">
      <c r="A15" s="340" t="s">
        <v>204</v>
      </c>
      <c r="B15" s="230" t="s">
        <v>210</v>
      </c>
      <c r="C15" s="230" t="s">
        <v>4</v>
      </c>
      <c r="D15" s="232" t="s">
        <v>7</v>
      </c>
    </row>
    <row r="16" spans="1:256" s="343" customFormat="1" ht="20" customHeight="1" x14ac:dyDescent="0.15">
      <c r="A16" s="342" t="s">
        <v>163</v>
      </c>
      <c r="B16" s="231"/>
      <c r="C16" s="231"/>
      <c r="D16" s="233"/>
    </row>
    <row r="17" spans="1:256" ht="35" customHeight="1" x14ac:dyDescent="0.15">
      <c r="A17" s="381" t="s">
        <v>9</v>
      </c>
      <c r="B17" s="36"/>
      <c r="C17" s="36"/>
      <c r="D17" s="352">
        <f>15*B17*C17</f>
        <v>0</v>
      </c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  <c r="AH17" s="323"/>
      <c r="AI17" s="323"/>
      <c r="AJ17" s="323"/>
      <c r="AK17" s="323"/>
      <c r="AL17" s="323"/>
      <c r="AM17" s="323"/>
      <c r="AN17" s="323"/>
      <c r="AO17" s="323"/>
      <c r="AP17" s="323"/>
      <c r="AQ17" s="323"/>
      <c r="AR17" s="323"/>
      <c r="AS17" s="323"/>
      <c r="AT17" s="323"/>
      <c r="AU17" s="323"/>
      <c r="AV17" s="323"/>
      <c r="AW17" s="323"/>
      <c r="AX17" s="323"/>
      <c r="AY17" s="323"/>
      <c r="AZ17" s="323"/>
      <c r="BA17" s="323"/>
      <c r="BB17" s="323"/>
      <c r="BC17" s="323"/>
      <c r="BD17" s="323"/>
      <c r="BE17" s="323"/>
      <c r="BF17" s="323"/>
      <c r="BG17" s="323"/>
      <c r="BH17" s="323"/>
      <c r="BI17" s="323"/>
      <c r="BJ17" s="323"/>
      <c r="BK17" s="323"/>
      <c r="BL17" s="323"/>
      <c r="BM17" s="323"/>
      <c r="BN17" s="323"/>
      <c r="BO17" s="323"/>
      <c r="BP17" s="323"/>
      <c r="BQ17" s="323"/>
      <c r="BR17" s="323"/>
      <c r="BS17" s="323"/>
      <c r="BT17" s="323"/>
      <c r="BU17" s="323"/>
      <c r="BV17" s="323"/>
      <c r="BW17" s="323"/>
      <c r="BX17" s="323"/>
      <c r="BY17" s="323"/>
      <c r="BZ17" s="323"/>
      <c r="CA17" s="323"/>
      <c r="CB17" s="323"/>
      <c r="CC17" s="323"/>
      <c r="CD17" s="323"/>
      <c r="CE17" s="323"/>
      <c r="CF17" s="323"/>
      <c r="CG17" s="323"/>
      <c r="CH17" s="323"/>
      <c r="CI17" s="323"/>
      <c r="CJ17" s="323"/>
      <c r="CK17" s="323"/>
      <c r="CL17" s="323"/>
      <c r="CM17" s="323"/>
      <c r="CN17" s="323"/>
      <c r="CO17" s="323"/>
      <c r="CP17" s="323"/>
      <c r="CQ17" s="323"/>
      <c r="CR17" s="323"/>
      <c r="CS17" s="323"/>
      <c r="CT17" s="323"/>
      <c r="CU17" s="323"/>
      <c r="CV17" s="323"/>
      <c r="CW17" s="323"/>
      <c r="CX17" s="323"/>
      <c r="CY17" s="323"/>
      <c r="CZ17" s="323"/>
      <c r="DA17" s="323"/>
      <c r="DB17" s="323"/>
      <c r="DC17" s="323"/>
      <c r="DD17" s="323"/>
      <c r="DE17" s="323"/>
      <c r="DF17" s="323"/>
      <c r="DG17" s="323"/>
      <c r="DH17" s="323"/>
      <c r="DI17" s="323"/>
      <c r="DJ17" s="323"/>
      <c r="DK17" s="323"/>
      <c r="DL17" s="323"/>
      <c r="DM17" s="323"/>
      <c r="DN17" s="323"/>
      <c r="DO17" s="323"/>
      <c r="DP17" s="323"/>
      <c r="DQ17" s="323"/>
      <c r="DR17" s="323"/>
      <c r="DS17" s="323"/>
      <c r="DT17" s="323"/>
      <c r="DU17" s="323"/>
      <c r="DV17" s="323"/>
      <c r="DW17" s="323"/>
      <c r="DX17" s="323"/>
      <c r="DY17" s="323"/>
      <c r="DZ17" s="323"/>
      <c r="EA17" s="323"/>
      <c r="EB17" s="323"/>
      <c r="EC17" s="323"/>
      <c r="ED17" s="323"/>
      <c r="EE17" s="323"/>
      <c r="EF17" s="323"/>
      <c r="EG17" s="323"/>
      <c r="EH17" s="323"/>
      <c r="EI17" s="323"/>
      <c r="EJ17" s="323"/>
      <c r="EK17" s="323"/>
      <c r="EL17" s="323"/>
      <c r="EM17" s="323"/>
      <c r="EN17" s="323"/>
      <c r="EO17" s="323"/>
      <c r="EP17" s="323"/>
      <c r="EQ17" s="323"/>
      <c r="ER17" s="323"/>
      <c r="ES17" s="323"/>
      <c r="ET17" s="323"/>
      <c r="EU17" s="323"/>
      <c r="EV17" s="323"/>
      <c r="EW17" s="323"/>
      <c r="EX17" s="323"/>
      <c r="EY17" s="323"/>
      <c r="EZ17" s="323"/>
      <c r="FA17" s="323"/>
      <c r="FB17" s="323"/>
      <c r="FC17" s="323"/>
      <c r="FD17" s="323"/>
      <c r="FE17" s="323"/>
      <c r="FF17" s="323"/>
      <c r="FG17" s="323"/>
      <c r="FH17" s="323"/>
      <c r="FI17" s="323"/>
      <c r="FJ17" s="323"/>
      <c r="FK17" s="323"/>
      <c r="FL17" s="323"/>
      <c r="FM17" s="323"/>
      <c r="FN17" s="323"/>
      <c r="FO17" s="323"/>
      <c r="FP17" s="323"/>
      <c r="FQ17" s="323"/>
      <c r="FR17" s="323"/>
      <c r="FS17" s="323"/>
      <c r="FT17" s="323"/>
      <c r="FU17" s="323"/>
      <c r="FV17" s="323"/>
      <c r="FW17" s="323"/>
      <c r="FX17" s="323"/>
      <c r="FY17" s="323"/>
      <c r="FZ17" s="323"/>
      <c r="GA17" s="323"/>
      <c r="GB17" s="323"/>
      <c r="GC17" s="323"/>
      <c r="GD17" s="323"/>
      <c r="GE17" s="323"/>
      <c r="GF17" s="323"/>
      <c r="GG17" s="323"/>
      <c r="GH17" s="323"/>
      <c r="GI17" s="323"/>
      <c r="GJ17" s="323"/>
      <c r="GK17" s="323"/>
      <c r="GL17" s="323"/>
      <c r="GM17" s="323"/>
      <c r="GN17" s="323"/>
      <c r="GO17" s="323"/>
      <c r="GP17" s="323"/>
      <c r="GQ17" s="323"/>
      <c r="GR17" s="323"/>
      <c r="GS17" s="323"/>
      <c r="GT17" s="323"/>
      <c r="GU17" s="323"/>
      <c r="GV17" s="323"/>
      <c r="GW17" s="323"/>
      <c r="GX17" s="323"/>
      <c r="GY17" s="323"/>
      <c r="GZ17" s="323"/>
      <c r="HA17" s="323"/>
      <c r="HB17" s="323"/>
      <c r="HC17" s="323"/>
      <c r="HD17" s="323"/>
      <c r="HE17" s="323"/>
      <c r="HF17" s="323"/>
      <c r="HG17" s="323"/>
      <c r="HH17" s="323"/>
      <c r="HI17" s="323"/>
      <c r="HJ17" s="323"/>
      <c r="HK17" s="323"/>
      <c r="HL17" s="323"/>
      <c r="HM17" s="323"/>
      <c r="HN17" s="323"/>
      <c r="HO17" s="323"/>
      <c r="HP17" s="323"/>
      <c r="HQ17" s="323"/>
      <c r="HR17" s="323"/>
      <c r="HS17" s="323"/>
      <c r="HT17" s="323"/>
      <c r="HU17" s="323"/>
      <c r="HV17" s="323"/>
      <c r="HW17" s="323"/>
      <c r="HX17" s="323"/>
      <c r="HY17" s="323"/>
      <c r="HZ17" s="323"/>
      <c r="IA17" s="323"/>
      <c r="IB17" s="323"/>
      <c r="IC17" s="323"/>
      <c r="ID17" s="323"/>
      <c r="IE17" s="323"/>
      <c r="IF17" s="323"/>
      <c r="IG17" s="323"/>
      <c r="IH17" s="323"/>
      <c r="II17" s="323"/>
      <c r="IJ17" s="323"/>
      <c r="IK17" s="323"/>
      <c r="IL17" s="323"/>
      <c r="IM17" s="323"/>
      <c r="IN17" s="323"/>
      <c r="IO17" s="323"/>
      <c r="IP17" s="323"/>
      <c r="IQ17" s="323"/>
      <c r="IR17" s="323"/>
      <c r="IS17" s="323"/>
      <c r="IT17" s="323"/>
      <c r="IU17" s="323"/>
      <c r="IV17" s="323"/>
    </row>
    <row r="18" spans="1:256" ht="15" customHeight="1" thickBot="1" x14ac:dyDescent="0.2">
      <c r="A18" s="346" t="s">
        <v>2</v>
      </c>
      <c r="B18" s="347">
        <f t="shared" ref="B18" si="3">SUM(B17:B17)</f>
        <v>0</v>
      </c>
      <c r="C18" s="347">
        <f t="shared" ref="C18" si="4">SUM(C17:C17)</f>
        <v>0</v>
      </c>
      <c r="D18" s="348">
        <f>SUM(D17:D17)</f>
        <v>0</v>
      </c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323"/>
      <c r="AL18" s="323"/>
      <c r="AM18" s="323"/>
      <c r="AN18" s="323"/>
      <c r="AO18" s="323"/>
      <c r="AP18" s="323"/>
      <c r="AQ18" s="323"/>
      <c r="AR18" s="323"/>
      <c r="AS18" s="323"/>
      <c r="AT18" s="323"/>
      <c r="AU18" s="323"/>
      <c r="AV18" s="323"/>
      <c r="AW18" s="323"/>
      <c r="AX18" s="323"/>
      <c r="AY18" s="323"/>
      <c r="AZ18" s="323"/>
      <c r="BA18" s="323"/>
      <c r="BB18" s="323"/>
      <c r="BC18" s="323"/>
      <c r="BD18" s="323"/>
      <c r="BE18" s="323"/>
      <c r="BF18" s="323"/>
      <c r="BG18" s="323"/>
      <c r="BH18" s="323"/>
      <c r="BI18" s="323"/>
      <c r="BJ18" s="323"/>
      <c r="BK18" s="323"/>
      <c r="BL18" s="323"/>
      <c r="BM18" s="323"/>
      <c r="BN18" s="323"/>
      <c r="BO18" s="323"/>
      <c r="BP18" s="323"/>
      <c r="BQ18" s="323"/>
      <c r="BR18" s="323"/>
      <c r="BS18" s="323"/>
      <c r="BT18" s="323"/>
      <c r="BU18" s="323"/>
      <c r="BV18" s="323"/>
      <c r="BW18" s="323"/>
      <c r="BX18" s="323"/>
      <c r="BY18" s="323"/>
      <c r="BZ18" s="323"/>
      <c r="CA18" s="323"/>
      <c r="CB18" s="323"/>
      <c r="CC18" s="323"/>
      <c r="CD18" s="323"/>
      <c r="CE18" s="323"/>
      <c r="CF18" s="323"/>
      <c r="CG18" s="323"/>
      <c r="CH18" s="323"/>
      <c r="CI18" s="323"/>
      <c r="CJ18" s="323"/>
      <c r="CK18" s="323"/>
      <c r="CL18" s="323"/>
      <c r="CM18" s="323"/>
      <c r="CN18" s="323"/>
      <c r="CO18" s="323"/>
      <c r="CP18" s="323"/>
      <c r="CQ18" s="323"/>
      <c r="CR18" s="323"/>
      <c r="CS18" s="323"/>
      <c r="CT18" s="323"/>
      <c r="CU18" s="323"/>
      <c r="CV18" s="323"/>
      <c r="CW18" s="323"/>
      <c r="CX18" s="323"/>
      <c r="CY18" s="323"/>
      <c r="CZ18" s="323"/>
      <c r="DA18" s="323"/>
      <c r="DB18" s="323"/>
      <c r="DC18" s="323"/>
      <c r="DD18" s="323"/>
      <c r="DE18" s="323"/>
      <c r="DF18" s="323"/>
      <c r="DG18" s="323"/>
      <c r="DH18" s="323"/>
      <c r="DI18" s="323"/>
      <c r="DJ18" s="323"/>
      <c r="DK18" s="323"/>
      <c r="DL18" s="323"/>
      <c r="DM18" s="323"/>
      <c r="DN18" s="323"/>
      <c r="DO18" s="323"/>
      <c r="DP18" s="323"/>
      <c r="DQ18" s="323"/>
      <c r="DR18" s="323"/>
      <c r="DS18" s="323"/>
      <c r="DT18" s="323"/>
      <c r="DU18" s="323"/>
      <c r="DV18" s="323"/>
      <c r="DW18" s="323"/>
      <c r="DX18" s="323"/>
      <c r="DY18" s="323"/>
      <c r="DZ18" s="323"/>
      <c r="EA18" s="323"/>
      <c r="EB18" s="323"/>
      <c r="EC18" s="323"/>
      <c r="ED18" s="323"/>
      <c r="EE18" s="323"/>
      <c r="EF18" s="323"/>
      <c r="EG18" s="323"/>
      <c r="EH18" s="323"/>
      <c r="EI18" s="323"/>
      <c r="EJ18" s="323"/>
      <c r="EK18" s="323"/>
      <c r="EL18" s="323"/>
      <c r="EM18" s="323"/>
      <c r="EN18" s="323"/>
      <c r="EO18" s="323"/>
      <c r="EP18" s="323"/>
      <c r="EQ18" s="323"/>
      <c r="ER18" s="323"/>
      <c r="ES18" s="323"/>
      <c r="ET18" s="323"/>
      <c r="EU18" s="323"/>
      <c r="EV18" s="323"/>
      <c r="EW18" s="323"/>
      <c r="EX18" s="323"/>
      <c r="EY18" s="323"/>
      <c r="EZ18" s="323"/>
      <c r="FA18" s="323"/>
      <c r="FB18" s="323"/>
      <c r="FC18" s="323"/>
      <c r="FD18" s="323"/>
      <c r="FE18" s="323"/>
      <c r="FF18" s="323"/>
      <c r="FG18" s="323"/>
      <c r="FH18" s="323"/>
      <c r="FI18" s="323"/>
      <c r="FJ18" s="323"/>
      <c r="FK18" s="323"/>
      <c r="FL18" s="323"/>
      <c r="FM18" s="323"/>
      <c r="FN18" s="323"/>
      <c r="FO18" s="323"/>
      <c r="FP18" s="323"/>
      <c r="FQ18" s="323"/>
      <c r="FR18" s="323"/>
      <c r="FS18" s="323"/>
      <c r="FT18" s="323"/>
      <c r="FU18" s="323"/>
      <c r="FV18" s="323"/>
      <c r="FW18" s="323"/>
      <c r="FX18" s="323"/>
      <c r="FY18" s="323"/>
      <c r="FZ18" s="323"/>
      <c r="GA18" s="323"/>
      <c r="GB18" s="323"/>
      <c r="GC18" s="323"/>
      <c r="GD18" s="323"/>
      <c r="GE18" s="323"/>
      <c r="GF18" s="323"/>
      <c r="GG18" s="323"/>
      <c r="GH18" s="323"/>
      <c r="GI18" s="323"/>
      <c r="GJ18" s="323"/>
      <c r="GK18" s="323"/>
      <c r="GL18" s="323"/>
      <c r="GM18" s="323"/>
      <c r="GN18" s="323"/>
      <c r="GO18" s="323"/>
      <c r="GP18" s="323"/>
      <c r="GQ18" s="323"/>
      <c r="GR18" s="323"/>
      <c r="GS18" s="323"/>
      <c r="GT18" s="323"/>
      <c r="GU18" s="323"/>
      <c r="GV18" s="323"/>
      <c r="GW18" s="323"/>
      <c r="GX18" s="323"/>
      <c r="GY18" s="323"/>
      <c r="GZ18" s="323"/>
      <c r="HA18" s="323"/>
      <c r="HB18" s="323"/>
      <c r="HC18" s="323"/>
      <c r="HD18" s="323"/>
      <c r="HE18" s="323"/>
      <c r="HF18" s="323"/>
      <c r="HG18" s="323"/>
      <c r="HH18" s="323"/>
      <c r="HI18" s="323"/>
      <c r="HJ18" s="323"/>
      <c r="HK18" s="323"/>
      <c r="HL18" s="323"/>
      <c r="HM18" s="323"/>
      <c r="HN18" s="323"/>
      <c r="HO18" s="323"/>
      <c r="HP18" s="323"/>
      <c r="HQ18" s="323"/>
      <c r="HR18" s="323"/>
      <c r="HS18" s="323"/>
      <c r="HT18" s="323"/>
      <c r="HU18" s="323"/>
      <c r="HV18" s="323"/>
      <c r="HW18" s="323"/>
      <c r="HX18" s="323"/>
      <c r="HY18" s="323"/>
      <c r="HZ18" s="323"/>
      <c r="IA18" s="323"/>
      <c r="IB18" s="323"/>
      <c r="IC18" s="323"/>
      <c r="ID18" s="323"/>
      <c r="IE18" s="323"/>
      <c r="IF18" s="323"/>
      <c r="IG18" s="323"/>
      <c r="IH18" s="323"/>
      <c r="II18" s="323"/>
      <c r="IJ18" s="323"/>
      <c r="IK18" s="323"/>
      <c r="IL18" s="323"/>
      <c r="IM18" s="323"/>
      <c r="IN18" s="323"/>
      <c r="IO18" s="323"/>
      <c r="IP18" s="323"/>
      <c r="IQ18" s="323"/>
      <c r="IR18" s="323"/>
      <c r="IS18" s="323"/>
      <c r="IT18" s="323"/>
      <c r="IU18" s="323"/>
      <c r="IV18" s="323"/>
    </row>
    <row r="19" spans="1:256" s="8" customFormat="1" ht="15" customHeight="1" thickBot="1" x14ac:dyDescent="0.25">
      <c r="A19" s="5"/>
      <c r="B19" s="351"/>
      <c r="C19" s="351"/>
      <c r="D19" s="351"/>
      <c r="E19" s="5"/>
      <c r="F19" s="5"/>
      <c r="G19" s="5"/>
      <c r="H19" s="5"/>
      <c r="I19" s="5"/>
      <c r="J19" s="5"/>
    </row>
    <row r="20" spans="1:256" s="24" customFormat="1" ht="25" customHeight="1" x14ac:dyDescent="0.15">
      <c r="A20" s="340" t="s">
        <v>151</v>
      </c>
      <c r="B20" s="230" t="s">
        <v>210</v>
      </c>
      <c r="C20" s="230" t="s">
        <v>4</v>
      </c>
      <c r="D20" s="232" t="s">
        <v>7</v>
      </c>
    </row>
    <row r="21" spans="1:256" s="343" customFormat="1" ht="20" customHeight="1" x14ac:dyDescent="0.15">
      <c r="A21" s="342" t="s">
        <v>149</v>
      </c>
      <c r="B21" s="231"/>
      <c r="C21" s="231"/>
      <c r="D21" s="233"/>
    </row>
    <row r="22" spans="1:256" ht="35" customHeight="1" x14ac:dyDescent="0.15">
      <c r="A22" s="381" t="s">
        <v>9</v>
      </c>
      <c r="B22" s="36"/>
      <c r="C22" s="36"/>
      <c r="D22" s="352">
        <f>8*B22*C22</f>
        <v>0</v>
      </c>
      <c r="E22" s="323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3"/>
      <c r="U22" s="323"/>
      <c r="V22" s="323"/>
      <c r="W22" s="323"/>
      <c r="X22" s="323"/>
      <c r="Y22" s="323"/>
      <c r="Z22" s="323"/>
      <c r="AA22" s="323"/>
      <c r="AB22" s="323"/>
      <c r="AC22" s="323"/>
      <c r="AD22" s="323"/>
      <c r="AE22" s="323"/>
      <c r="AF22" s="323"/>
      <c r="AG22" s="323"/>
      <c r="AH22" s="323"/>
      <c r="AI22" s="323"/>
      <c r="AJ22" s="323"/>
      <c r="AK22" s="323"/>
      <c r="AL22" s="323"/>
      <c r="AM22" s="323"/>
      <c r="AN22" s="323"/>
      <c r="AO22" s="323"/>
      <c r="AP22" s="323"/>
      <c r="AQ22" s="323"/>
      <c r="AR22" s="323"/>
      <c r="AS22" s="323"/>
      <c r="AT22" s="323"/>
      <c r="AU22" s="323"/>
      <c r="AV22" s="323"/>
      <c r="AW22" s="323"/>
      <c r="AX22" s="323"/>
      <c r="AY22" s="323"/>
      <c r="AZ22" s="323"/>
      <c r="BA22" s="323"/>
      <c r="BB22" s="323"/>
      <c r="BC22" s="323"/>
      <c r="BD22" s="323"/>
      <c r="BE22" s="323"/>
      <c r="BF22" s="323"/>
      <c r="BG22" s="323"/>
      <c r="BH22" s="323"/>
      <c r="BI22" s="323"/>
      <c r="BJ22" s="323"/>
      <c r="BK22" s="323"/>
      <c r="BL22" s="323"/>
      <c r="BM22" s="323"/>
      <c r="BN22" s="323"/>
      <c r="BO22" s="323"/>
      <c r="BP22" s="323"/>
      <c r="BQ22" s="323"/>
      <c r="BR22" s="323"/>
      <c r="BS22" s="323"/>
      <c r="BT22" s="323"/>
      <c r="BU22" s="323"/>
      <c r="BV22" s="323"/>
      <c r="BW22" s="323"/>
      <c r="BX22" s="323"/>
      <c r="BY22" s="323"/>
      <c r="BZ22" s="323"/>
      <c r="CA22" s="323"/>
      <c r="CB22" s="323"/>
      <c r="CC22" s="323"/>
      <c r="CD22" s="323"/>
      <c r="CE22" s="323"/>
      <c r="CF22" s="323"/>
      <c r="CG22" s="323"/>
      <c r="CH22" s="323"/>
      <c r="CI22" s="323"/>
      <c r="CJ22" s="323"/>
      <c r="CK22" s="323"/>
      <c r="CL22" s="323"/>
      <c r="CM22" s="323"/>
      <c r="CN22" s="323"/>
      <c r="CO22" s="323"/>
      <c r="CP22" s="323"/>
      <c r="CQ22" s="323"/>
      <c r="CR22" s="323"/>
      <c r="CS22" s="323"/>
      <c r="CT22" s="323"/>
      <c r="CU22" s="323"/>
      <c r="CV22" s="323"/>
      <c r="CW22" s="323"/>
      <c r="CX22" s="323"/>
      <c r="CY22" s="323"/>
      <c r="CZ22" s="323"/>
      <c r="DA22" s="323"/>
      <c r="DB22" s="323"/>
      <c r="DC22" s="323"/>
      <c r="DD22" s="323"/>
      <c r="DE22" s="323"/>
      <c r="DF22" s="323"/>
      <c r="DG22" s="323"/>
      <c r="DH22" s="323"/>
      <c r="DI22" s="323"/>
      <c r="DJ22" s="323"/>
      <c r="DK22" s="323"/>
      <c r="DL22" s="323"/>
      <c r="DM22" s="323"/>
      <c r="DN22" s="323"/>
      <c r="DO22" s="323"/>
      <c r="DP22" s="323"/>
      <c r="DQ22" s="323"/>
      <c r="DR22" s="323"/>
      <c r="DS22" s="323"/>
      <c r="DT22" s="323"/>
      <c r="DU22" s="323"/>
      <c r="DV22" s="323"/>
      <c r="DW22" s="323"/>
      <c r="DX22" s="323"/>
      <c r="DY22" s="323"/>
      <c r="DZ22" s="323"/>
      <c r="EA22" s="323"/>
      <c r="EB22" s="323"/>
      <c r="EC22" s="323"/>
      <c r="ED22" s="323"/>
      <c r="EE22" s="323"/>
      <c r="EF22" s="323"/>
      <c r="EG22" s="323"/>
      <c r="EH22" s="323"/>
      <c r="EI22" s="323"/>
      <c r="EJ22" s="323"/>
      <c r="EK22" s="323"/>
      <c r="EL22" s="323"/>
      <c r="EM22" s="323"/>
      <c r="EN22" s="323"/>
      <c r="EO22" s="323"/>
      <c r="EP22" s="323"/>
      <c r="EQ22" s="323"/>
      <c r="ER22" s="323"/>
      <c r="ES22" s="323"/>
      <c r="ET22" s="323"/>
      <c r="EU22" s="323"/>
      <c r="EV22" s="323"/>
      <c r="EW22" s="323"/>
      <c r="EX22" s="323"/>
      <c r="EY22" s="323"/>
      <c r="EZ22" s="323"/>
      <c r="FA22" s="323"/>
      <c r="FB22" s="323"/>
      <c r="FC22" s="323"/>
      <c r="FD22" s="323"/>
      <c r="FE22" s="323"/>
      <c r="FF22" s="323"/>
      <c r="FG22" s="323"/>
      <c r="FH22" s="323"/>
      <c r="FI22" s="323"/>
      <c r="FJ22" s="323"/>
      <c r="FK22" s="323"/>
      <c r="FL22" s="323"/>
      <c r="FM22" s="323"/>
      <c r="FN22" s="323"/>
      <c r="FO22" s="323"/>
      <c r="FP22" s="323"/>
      <c r="FQ22" s="323"/>
      <c r="FR22" s="323"/>
      <c r="FS22" s="323"/>
      <c r="FT22" s="323"/>
      <c r="FU22" s="323"/>
      <c r="FV22" s="323"/>
      <c r="FW22" s="323"/>
      <c r="FX22" s="323"/>
      <c r="FY22" s="323"/>
      <c r="FZ22" s="323"/>
      <c r="GA22" s="323"/>
      <c r="GB22" s="323"/>
      <c r="GC22" s="323"/>
      <c r="GD22" s="323"/>
      <c r="GE22" s="323"/>
      <c r="GF22" s="323"/>
      <c r="GG22" s="323"/>
      <c r="GH22" s="323"/>
      <c r="GI22" s="323"/>
      <c r="GJ22" s="323"/>
      <c r="GK22" s="323"/>
      <c r="GL22" s="323"/>
      <c r="GM22" s="323"/>
      <c r="GN22" s="323"/>
      <c r="GO22" s="323"/>
      <c r="GP22" s="323"/>
      <c r="GQ22" s="323"/>
      <c r="GR22" s="323"/>
      <c r="GS22" s="323"/>
      <c r="GT22" s="323"/>
      <c r="GU22" s="323"/>
      <c r="GV22" s="323"/>
      <c r="GW22" s="323"/>
      <c r="GX22" s="323"/>
      <c r="GY22" s="323"/>
      <c r="GZ22" s="323"/>
      <c r="HA22" s="323"/>
      <c r="HB22" s="323"/>
      <c r="HC22" s="323"/>
      <c r="HD22" s="323"/>
      <c r="HE22" s="323"/>
      <c r="HF22" s="323"/>
      <c r="HG22" s="323"/>
      <c r="HH22" s="323"/>
      <c r="HI22" s="323"/>
      <c r="HJ22" s="323"/>
      <c r="HK22" s="323"/>
      <c r="HL22" s="323"/>
      <c r="HM22" s="323"/>
      <c r="HN22" s="323"/>
      <c r="HO22" s="323"/>
      <c r="HP22" s="323"/>
      <c r="HQ22" s="323"/>
      <c r="HR22" s="323"/>
      <c r="HS22" s="323"/>
      <c r="HT22" s="323"/>
      <c r="HU22" s="323"/>
      <c r="HV22" s="323"/>
      <c r="HW22" s="323"/>
      <c r="HX22" s="323"/>
      <c r="HY22" s="323"/>
      <c r="HZ22" s="323"/>
      <c r="IA22" s="323"/>
      <c r="IB22" s="323"/>
      <c r="IC22" s="323"/>
      <c r="ID22" s="323"/>
      <c r="IE22" s="323"/>
      <c r="IF22" s="323"/>
      <c r="IG22" s="323"/>
      <c r="IH22" s="323"/>
      <c r="II22" s="323"/>
      <c r="IJ22" s="323"/>
      <c r="IK22" s="323"/>
      <c r="IL22" s="323"/>
      <c r="IM22" s="323"/>
      <c r="IN22" s="323"/>
      <c r="IO22" s="323"/>
      <c r="IP22" s="323"/>
      <c r="IQ22" s="323"/>
      <c r="IR22" s="323"/>
      <c r="IS22" s="323"/>
      <c r="IT22" s="323"/>
      <c r="IU22" s="323"/>
      <c r="IV22" s="323"/>
    </row>
    <row r="23" spans="1:256" ht="15" customHeight="1" thickBot="1" x14ac:dyDescent="0.2">
      <c r="A23" s="346" t="s">
        <v>2</v>
      </c>
      <c r="B23" s="347">
        <f t="shared" ref="B23" si="5">SUM(B22:B22)</f>
        <v>0</v>
      </c>
      <c r="C23" s="347">
        <f t="shared" ref="C23" si="6">SUM(C22:C22)</f>
        <v>0</v>
      </c>
      <c r="D23" s="348">
        <f>SUM(D22:D22)</f>
        <v>0</v>
      </c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  <c r="AF23" s="323"/>
      <c r="AG23" s="323"/>
      <c r="AH23" s="323"/>
      <c r="AI23" s="323"/>
      <c r="AJ23" s="323"/>
      <c r="AK23" s="323"/>
      <c r="AL23" s="323"/>
      <c r="AM23" s="323"/>
      <c r="AN23" s="323"/>
      <c r="AO23" s="323"/>
      <c r="AP23" s="323"/>
      <c r="AQ23" s="323"/>
      <c r="AR23" s="323"/>
      <c r="AS23" s="323"/>
      <c r="AT23" s="323"/>
      <c r="AU23" s="323"/>
      <c r="AV23" s="323"/>
      <c r="AW23" s="323"/>
      <c r="AX23" s="323"/>
      <c r="AY23" s="323"/>
      <c r="AZ23" s="323"/>
      <c r="BA23" s="323"/>
      <c r="BB23" s="323"/>
      <c r="BC23" s="323"/>
      <c r="BD23" s="323"/>
      <c r="BE23" s="323"/>
      <c r="BF23" s="323"/>
      <c r="BG23" s="323"/>
      <c r="BH23" s="323"/>
      <c r="BI23" s="323"/>
      <c r="BJ23" s="323"/>
      <c r="BK23" s="323"/>
      <c r="BL23" s="323"/>
      <c r="BM23" s="323"/>
      <c r="BN23" s="323"/>
      <c r="BO23" s="323"/>
      <c r="BP23" s="323"/>
      <c r="BQ23" s="323"/>
      <c r="BR23" s="323"/>
      <c r="BS23" s="323"/>
      <c r="BT23" s="323"/>
      <c r="BU23" s="323"/>
      <c r="BV23" s="323"/>
      <c r="BW23" s="323"/>
      <c r="BX23" s="323"/>
      <c r="BY23" s="323"/>
      <c r="BZ23" s="323"/>
      <c r="CA23" s="323"/>
      <c r="CB23" s="323"/>
      <c r="CC23" s="323"/>
      <c r="CD23" s="323"/>
      <c r="CE23" s="323"/>
      <c r="CF23" s="323"/>
      <c r="CG23" s="323"/>
      <c r="CH23" s="323"/>
      <c r="CI23" s="323"/>
      <c r="CJ23" s="323"/>
      <c r="CK23" s="323"/>
      <c r="CL23" s="323"/>
      <c r="CM23" s="323"/>
      <c r="CN23" s="323"/>
      <c r="CO23" s="323"/>
      <c r="CP23" s="323"/>
      <c r="CQ23" s="323"/>
      <c r="CR23" s="323"/>
      <c r="CS23" s="323"/>
      <c r="CT23" s="323"/>
      <c r="CU23" s="323"/>
      <c r="CV23" s="323"/>
      <c r="CW23" s="323"/>
      <c r="CX23" s="323"/>
      <c r="CY23" s="323"/>
      <c r="CZ23" s="323"/>
      <c r="DA23" s="323"/>
      <c r="DB23" s="323"/>
      <c r="DC23" s="323"/>
      <c r="DD23" s="323"/>
      <c r="DE23" s="323"/>
      <c r="DF23" s="323"/>
      <c r="DG23" s="323"/>
      <c r="DH23" s="323"/>
      <c r="DI23" s="323"/>
      <c r="DJ23" s="323"/>
      <c r="DK23" s="323"/>
      <c r="DL23" s="323"/>
      <c r="DM23" s="323"/>
      <c r="DN23" s="323"/>
      <c r="DO23" s="323"/>
      <c r="DP23" s="323"/>
      <c r="DQ23" s="323"/>
      <c r="DR23" s="323"/>
      <c r="DS23" s="323"/>
      <c r="DT23" s="323"/>
      <c r="DU23" s="323"/>
      <c r="DV23" s="323"/>
      <c r="DW23" s="323"/>
      <c r="DX23" s="323"/>
      <c r="DY23" s="323"/>
      <c r="DZ23" s="323"/>
      <c r="EA23" s="323"/>
      <c r="EB23" s="323"/>
      <c r="EC23" s="323"/>
      <c r="ED23" s="323"/>
      <c r="EE23" s="323"/>
      <c r="EF23" s="323"/>
      <c r="EG23" s="323"/>
      <c r="EH23" s="323"/>
      <c r="EI23" s="323"/>
      <c r="EJ23" s="323"/>
      <c r="EK23" s="323"/>
      <c r="EL23" s="323"/>
      <c r="EM23" s="323"/>
      <c r="EN23" s="323"/>
      <c r="EO23" s="323"/>
      <c r="EP23" s="323"/>
      <c r="EQ23" s="323"/>
      <c r="ER23" s="323"/>
      <c r="ES23" s="323"/>
      <c r="ET23" s="323"/>
      <c r="EU23" s="323"/>
      <c r="EV23" s="323"/>
      <c r="EW23" s="323"/>
      <c r="EX23" s="323"/>
      <c r="EY23" s="323"/>
      <c r="EZ23" s="323"/>
      <c r="FA23" s="323"/>
      <c r="FB23" s="323"/>
      <c r="FC23" s="323"/>
      <c r="FD23" s="323"/>
      <c r="FE23" s="323"/>
      <c r="FF23" s="323"/>
      <c r="FG23" s="323"/>
      <c r="FH23" s="323"/>
      <c r="FI23" s="323"/>
      <c r="FJ23" s="323"/>
      <c r="FK23" s="323"/>
      <c r="FL23" s="323"/>
      <c r="FM23" s="323"/>
      <c r="FN23" s="323"/>
      <c r="FO23" s="323"/>
      <c r="FP23" s="323"/>
      <c r="FQ23" s="323"/>
      <c r="FR23" s="323"/>
      <c r="FS23" s="323"/>
      <c r="FT23" s="323"/>
      <c r="FU23" s="323"/>
      <c r="FV23" s="323"/>
      <c r="FW23" s="323"/>
      <c r="FX23" s="323"/>
      <c r="FY23" s="323"/>
      <c r="FZ23" s="323"/>
      <c r="GA23" s="323"/>
      <c r="GB23" s="323"/>
      <c r="GC23" s="323"/>
      <c r="GD23" s="323"/>
      <c r="GE23" s="323"/>
      <c r="GF23" s="323"/>
      <c r="GG23" s="323"/>
      <c r="GH23" s="323"/>
      <c r="GI23" s="323"/>
      <c r="GJ23" s="323"/>
      <c r="GK23" s="323"/>
      <c r="GL23" s="323"/>
      <c r="GM23" s="323"/>
      <c r="GN23" s="323"/>
      <c r="GO23" s="323"/>
      <c r="GP23" s="323"/>
      <c r="GQ23" s="323"/>
      <c r="GR23" s="323"/>
      <c r="GS23" s="323"/>
      <c r="GT23" s="323"/>
      <c r="GU23" s="323"/>
      <c r="GV23" s="323"/>
      <c r="GW23" s="323"/>
      <c r="GX23" s="323"/>
      <c r="GY23" s="323"/>
      <c r="GZ23" s="323"/>
      <c r="HA23" s="323"/>
      <c r="HB23" s="323"/>
      <c r="HC23" s="323"/>
      <c r="HD23" s="323"/>
      <c r="HE23" s="323"/>
      <c r="HF23" s="323"/>
      <c r="HG23" s="323"/>
      <c r="HH23" s="323"/>
      <c r="HI23" s="323"/>
      <c r="HJ23" s="323"/>
      <c r="HK23" s="323"/>
      <c r="HL23" s="323"/>
      <c r="HM23" s="323"/>
      <c r="HN23" s="323"/>
      <c r="HO23" s="323"/>
      <c r="HP23" s="323"/>
      <c r="HQ23" s="323"/>
      <c r="HR23" s="323"/>
      <c r="HS23" s="323"/>
      <c r="HT23" s="323"/>
      <c r="HU23" s="323"/>
      <c r="HV23" s="323"/>
      <c r="HW23" s="323"/>
      <c r="HX23" s="323"/>
      <c r="HY23" s="323"/>
      <c r="HZ23" s="323"/>
      <c r="IA23" s="323"/>
      <c r="IB23" s="323"/>
      <c r="IC23" s="323"/>
      <c r="ID23" s="323"/>
      <c r="IE23" s="323"/>
      <c r="IF23" s="323"/>
      <c r="IG23" s="323"/>
      <c r="IH23" s="323"/>
      <c r="II23" s="323"/>
      <c r="IJ23" s="323"/>
      <c r="IK23" s="323"/>
      <c r="IL23" s="323"/>
      <c r="IM23" s="323"/>
      <c r="IN23" s="323"/>
      <c r="IO23" s="323"/>
      <c r="IP23" s="323"/>
      <c r="IQ23" s="323"/>
      <c r="IR23" s="323"/>
      <c r="IS23" s="323"/>
      <c r="IT23" s="323"/>
      <c r="IU23" s="323"/>
      <c r="IV23" s="323"/>
    </row>
    <row r="24" spans="1:256" s="8" customFormat="1" ht="15" customHeight="1" thickBot="1" x14ac:dyDescent="0.25">
      <c r="A24" s="5"/>
      <c r="B24" s="351"/>
      <c r="C24" s="351"/>
      <c r="D24" s="351"/>
      <c r="E24" s="5"/>
      <c r="F24" s="5"/>
      <c r="G24" s="5"/>
      <c r="H24" s="5"/>
      <c r="I24" s="5"/>
      <c r="J24" s="5"/>
    </row>
    <row r="25" spans="1:256" s="24" customFormat="1" ht="25" customHeight="1" x14ac:dyDescent="0.15">
      <c r="A25" s="340" t="s">
        <v>205</v>
      </c>
      <c r="B25" s="230" t="s">
        <v>152</v>
      </c>
      <c r="C25" s="230" t="s">
        <v>4</v>
      </c>
      <c r="D25" s="232" t="s">
        <v>7</v>
      </c>
      <c r="E25" s="353"/>
    </row>
    <row r="26" spans="1:256" s="343" customFormat="1" ht="20" customHeight="1" x14ac:dyDescent="0.15">
      <c r="A26" s="342" t="s">
        <v>178</v>
      </c>
      <c r="B26" s="231"/>
      <c r="C26" s="231"/>
      <c r="D26" s="233"/>
    </row>
    <row r="27" spans="1:256" ht="35" customHeight="1" x14ac:dyDescent="0.2">
      <c r="A27" s="382" t="s">
        <v>10</v>
      </c>
      <c r="B27" s="37"/>
      <c r="C27" s="33"/>
      <c r="D27" s="354">
        <f>IF(B27="D1",120*C27,IF(B27="Q1",100*C27,IF(B27="Q2",65*C27,IF(B27="Q3",40*C27,IF(B27="Q4",20*C27,0)))))</f>
        <v>0</v>
      </c>
      <c r="E27" s="345">
        <f>IF(D27&gt;0,1,0)</f>
        <v>0</v>
      </c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323"/>
      <c r="V27" s="323"/>
      <c r="W27" s="323"/>
      <c r="X27" s="323"/>
      <c r="Y27" s="323"/>
      <c r="Z27" s="323"/>
      <c r="AA27" s="323"/>
      <c r="AB27" s="323"/>
      <c r="AC27" s="323"/>
      <c r="AD27" s="323"/>
      <c r="AE27" s="323"/>
      <c r="AF27" s="323"/>
      <c r="AG27" s="323"/>
      <c r="AH27" s="323"/>
      <c r="AI27" s="323"/>
      <c r="AJ27" s="323"/>
      <c r="AK27" s="323"/>
      <c r="AL27" s="323"/>
      <c r="AM27" s="323"/>
      <c r="AN27" s="323"/>
      <c r="AO27" s="323"/>
      <c r="AP27" s="323"/>
      <c r="AQ27" s="323"/>
      <c r="AR27" s="323"/>
      <c r="AS27" s="323"/>
      <c r="AT27" s="323"/>
      <c r="AU27" s="323"/>
      <c r="AV27" s="323"/>
      <c r="AW27" s="323"/>
      <c r="AX27" s="323"/>
      <c r="AY27" s="323"/>
      <c r="AZ27" s="323"/>
      <c r="BA27" s="323"/>
      <c r="BB27" s="323"/>
      <c r="BC27" s="323"/>
      <c r="BD27" s="323"/>
      <c r="BE27" s="323"/>
      <c r="BF27" s="323"/>
      <c r="BG27" s="323"/>
      <c r="BH27" s="323"/>
      <c r="BI27" s="323"/>
      <c r="BJ27" s="323"/>
      <c r="BK27" s="323"/>
      <c r="BL27" s="323"/>
      <c r="BM27" s="323"/>
      <c r="BN27" s="323"/>
      <c r="BO27" s="323"/>
      <c r="BP27" s="323"/>
      <c r="BQ27" s="323"/>
      <c r="BR27" s="323"/>
      <c r="BS27" s="323"/>
      <c r="BT27" s="323"/>
      <c r="BU27" s="323"/>
      <c r="BV27" s="323"/>
      <c r="BW27" s="323"/>
      <c r="BX27" s="323"/>
      <c r="BY27" s="323"/>
      <c r="BZ27" s="323"/>
      <c r="CA27" s="323"/>
      <c r="CB27" s="323"/>
      <c r="CC27" s="323"/>
      <c r="CD27" s="323"/>
      <c r="CE27" s="323"/>
      <c r="CF27" s="323"/>
      <c r="CG27" s="323"/>
      <c r="CH27" s="323"/>
      <c r="CI27" s="323"/>
      <c r="CJ27" s="323"/>
      <c r="CK27" s="323"/>
      <c r="CL27" s="323"/>
      <c r="CM27" s="323"/>
      <c r="CN27" s="323"/>
      <c r="CO27" s="323"/>
      <c r="CP27" s="323"/>
      <c r="CQ27" s="323"/>
      <c r="CR27" s="323"/>
      <c r="CS27" s="323"/>
      <c r="CT27" s="323"/>
      <c r="CU27" s="323"/>
      <c r="CV27" s="323"/>
      <c r="CW27" s="323"/>
      <c r="CX27" s="323"/>
      <c r="CY27" s="323"/>
      <c r="CZ27" s="323"/>
      <c r="DA27" s="323"/>
      <c r="DB27" s="323"/>
      <c r="DC27" s="323"/>
      <c r="DD27" s="323"/>
      <c r="DE27" s="323"/>
      <c r="DF27" s="323"/>
      <c r="DG27" s="323"/>
      <c r="DH27" s="323"/>
      <c r="DI27" s="323"/>
      <c r="DJ27" s="323"/>
      <c r="DK27" s="323"/>
      <c r="DL27" s="323"/>
      <c r="DM27" s="323"/>
      <c r="DN27" s="323"/>
      <c r="DO27" s="323"/>
      <c r="DP27" s="323"/>
      <c r="DQ27" s="323"/>
      <c r="DR27" s="323"/>
      <c r="DS27" s="323"/>
      <c r="DT27" s="323"/>
      <c r="DU27" s="323"/>
      <c r="DV27" s="323"/>
      <c r="DW27" s="323"/>
      <c r="DX27" s="323"/>
      <c r="DY27" s="323"/>
      <c r="DZ27" s="323"/>
      <c r="EA27" s="323"/>
      <c r="EB27" s="323"/>
      <c r="EC27" s="323"/>
      <c r="ED27" s="323"/>
      <c r="EE27" s="323"/>
      <c r="EF27" s="323"/>
      <c r="EG27" s="323"/>
      <c r="EH27" s="323"/>
      <c r="EI27" s="323"/>
      <c r="EJ27" s="323"/>
      <c r="EK27" s="323"/>
      <c r="EL27" s="323"/>
      <c r="EM27" s="323"/>
      <c r="EN27" s="323"/>
      <c r="EO27" s="323"/>
      <c r="EP27" s="323"/>
      <c r="EQ27" s="323"/>
      <c r="ER27" s="323"/>
      <c r="ES27" s="323"/>
      <c r="ET27" s="323"/>
      <c r="EU27" s="323"/>
      <c r="EV27" s="323"/>
      <c r="EW27" s="323"/>
      <c r="EX27" s="323"/>
      <c r="EY27" s="323"/>
      <c r="EZ27" s="323"/>
      <c r="FA27" s="323"/>
      <c r="FB27" s="323"/>
      <c r="FC27" s="323"/>
      <c r="FD27" s="323"/>
      <c r="FE27" s="323"/>
      <c r="FF27" s="323"/>
      <c r="FG27" s="323"/>
      <c r="FH27" s="323"/>
      <c r="FI27" s="323"/>
      <c r="FJ27" s="323"/>
      <c r="FK27" s="323"/>
      <c r="FL27" s="323"/>
      <c r="FM27" s="323"/>
      <c r="FN27" s="323"/>
      <c r="FO27" s="323"/>
      <c r="FP27" s="323"/>
      <c r="FQ27" s="323"/>
      <c r="FR27" s="323"/>
      <c r="FS27" s="323"/>
      <c r="FT27" s="323"/>
      <c r="FU27" s="323"/>
      <c r="FV27" s="323"/>
      <c r="FW27" s="323"/>
      <c r="FX27" s="323"/>
      <c r="FY27" s="323"/>
      <c r="FZ27" s="323"/>
      <c r="GA27" s="323"/>
      <c r="GB27" s="323"/>
      <c r="GC27" s="323"/>
      <c r="GD27" s="323"/>
      <c r="GE27" s="323"/>
      <c r="GF27" s="323"/>
      <c r="GG27" s="323"/>
      <c r="GH27" s="323"/>
      <c r="GI27" s="323"/>
      <c r="GJ27" s="323"/>
      <c r="GK27" s="323"/>
      <c r="GL27" s="323"/>
      <c r="GM27" s="323"/>
      <c r="GN27" s="323"/>
      <c r="GO27" s="323"/>
      <c r="GP27" s="323"/>
      <c r="GQ27" s="323"/>
      <c r="GR27" s="323"/>
      <c r="GS27" s="323"/>
      <c r="GT27" s="323"/>
      <c r="GU27" s="323"/>
      <c r="GV27" s="323"/>
      <c r="GW27" s="323"/>
      <c r="GX27" s="323"/>
      <c r="GY27" s="323"/>
      <c r="GZ27" s="323"/>
      <c r="HA27" s="323"/>
      <c r="HB27" s="323"/>
      <c r="HC27" s="323"/>
      <c r="HD27" s="323"/>
      <c r="HE27" s="323"/>
      <c r="HF27" s="323"/>
      <c r="HG27" s="323"/>
      <c r="HH27" s="323"/>
      <c r="HI27" s="323"/>
      <c r="HJ27" s="323"/>
      <c r="HK27" s="323"/>
      <c r="HL27" s="323"/>
      <c r="HM27" s="323"/>
      <c r="HN27" s="323"/>
      <c r="HO27" s="323"/>
      <c r="HP27" s="323"/>
      <c r="HQ27" s="323"/>
      <c r="HR27" s="323"/>
      <c r="HS27" s="323"/>
      <c r="HT27" s="323"/>
      <c r="HU27" s="323"/>
      <c r="HV27" s="323"/>
      <c r="HW27" s="323"/>
      <c r="HX27" s="323"/>
      <c r="HY27" s="323"/>
      <c r="HZ27" s="323"/>
      <c r="IA27" s="323"/>
      <c r="IB27" s="323"/>
      <c r="IC27" s="323"/>
      <c r="ID27" s="323"/>
      <c r="IE27" s="323"/>
      <c r="IF27" s="323"/>
      <c r="IG27" s="323"/>
      <c r="IH27" s="323"/>
      <c r="II27" s="323"/>
      <c r="IJ27" s="323"/>
      <c r="IK27" s="323"/>
      <c r="IL27" s="323"/>
      <c r="IM27" s="323"/>
      <c r="IN27" s="323"/>
      <c r="IO27" s="323"/>
      <c r="IP27" s="323"/>
      <c r="IQ27" s="323"/>
      <c r="IR27" s="323"/>
      <c r="IS27" s="323"/>
      <c r="IT27" s="323"/>
      <c r="IU27" s="323"/>
      <c r="IV27" s="323"/>
    </row>
    <row r="28" spans="1:256" ht="35" customHeight="1" x14ac:dyDescent="0.2">
      <c r="A28" s="382" t="s">
        <v>10</v>
      </c>
      <c r="B28" s="37"/>
      <c r="C28" s="33"/>
      <c r="D28" s="354">
        <f>IF(B28="D1",120*C28,IF(B28="Q1",100*C28,IF(B28="Q2",65*C28,IF(B28="Q3",40*C28,IF(B28="Q4",20*C28,0)))))</f>
        <v>0</v>
      </c>
      <c r="E28" s="345">
        <f>IF(D28&gt;0,1,0)</f>
        <v>0</v>
      </c>
      <c r="F28" s="323"/>
      <c r="G28" s="323"/>
      <c r="H28" s="323"/>
      <c r="I28" s="323"/>
      <c r="J28" s="323"/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323"/>
      <c r="V28" s="323"/>
      <c r="W28" s="323"/>
      <c r="X28" s="323"/>
      <c r="Y28" s="323"/>
      <c r="Z28" s="323"/>
      <c r="AA28" s="323"/>
      <c r="AB28" s="323"/>
      <c r="AC28" s="323"/>
      <c r="AD28" s="323"/>
      <c r="AE28" s="323"/>
      <c r="AF28" s="323"/>
      <c r="AG28" s="323"/>
      <c r="AH28" s="323"/>
      <c r="AI28" s="323"/>
      <c r="AJ28" s="323"/>
      <c r="AK28" s="323"/>
      <c r="AL28" s="323"/>
      <c r="AM28" s="323"/>
      <c r="AN28" s="323"/>
      <c r="AO28" s="323"/>
      <c r="AP28" s="323"/>
      <c r="AQ28" s="323"/>
      <c r="AR28" s="323"/>
      <c r="AS28" s="323"/>
      <c r="AT28" s="323"/>
      <c r="AU28" s="323"/>
      <c r="AV28" s="323"/>
      <c r="AW28" s="323"/>
      <c r="AX28" s="323"/>
      <c r="AY28" s="323"/>
      <c r="AZ28" s="323"/>
      <c r="BA28" s="323"/>
      <c r="BB28" s="323"/>
      <c r="BC28" s="323"/>
      <c r="BD28" s="323"/>
      <c r="BE28" s="323"/>
      <c r="BF28" s="323"/>
      <c r="BG28" s="323"/>
      <c r="BH28" s="323"/>
      <c r="BI28" s="323"/>
      <c r="BJ28" s="323"/>
      <c r="BK28" s="323"/>
      <c r="BL28" s="323"/>
      <c r="BM28" s="323"/>
      <c r="BN28" s="323"/>
      <c r="BO28" s="323"/>
      <c r="BP28" s="323"/>
      <c r="BQ28" s="323"/>
      <c r="BR28" s="323"/>
      <c r="BS28" s="323"/>
      <c r="BT28" s="323"/>
      <c r="BU28" s="323"/>
      <c r="BV28" s="323"/>
      <c r="BW28" s="323"/>
      <c r="BX28" s="323"/>
      <c r="BY28" s="323"/>
      <c r="BZ28" s="323"/>
      <c r="CA28" s="323"/>
      <c r="CB28" s="323"/>
      <c r="CC28" s="323"/>
      <c r="CD28" s="323"/>
      <c r="CE28" s="323"/>
      <c r="CF28" s="323"/>
      <c r="CG28" s="323"/>
      <c r="CH28" s="323"/>
      <c r="CI28" s="323"/>
      <c r="CJ28" s="323"/>
      <c r="CK28" s="323"/>
      <c r="CL28" s="323"/>
      <c r="CM28" s="323"/>
      <c r="CN28" s="323"/>
      <c r="CO28" s="323"/>
      <c r="CP28" s="323"/>
      <c r="CQ28" s="323"/>
      <c r="CR28" s="323"/>
      <c r="CS28" s="323"/>
      <c r="CT28" s="323"/>
      <c r="CU28" s="323"/>
      <c r="CV28" s="323"/>
      <c r="CW28" s="323"/>
      <c r="CX28" s="323"/>
      <c r="CY28" s="323"/>
      <c r="CZ28" s="323"/>
      <c r="DA28" s="323"/>
      <c r="DB28" s="323"/>
      <c r="DC28" s="323"/>
      <c r="DD28" s="323"/>
      <c r="DE28" s="323"/>
      <c r="DF28" s="323"/>
      <c r="DG28" s="323"/>
      <c r="DH28" s="323"/>
      <c r="DI28" s="323"/>
      <c r="DJ28" s="323"/>
      <c r="DK28" s="323"/>
      <c r="DL28" s="323"/>
      <c r="DM28" s="323"/>
      <c r="DN28" s="323"/>
      <c r="DO28" s="323"/>
      <c r="DP28" s="323"/>
      <c r="DQ28" s="323"/>
      <c r="DR28" s="323"/>
      <c r="DS28" s="323"/>
      <c r="DT28" s="323"/>
      <c r="DU28" s="323"/>
      <c r="DV28" s="323"/>
      <c r="DW28" s="323"/>
      <c r="DX28" s="323"/>
      <c r="DY28" s="323"/>
      <c r="DZ28" s="323"/>
      <c r="EA28" s="323"/>
      <c r="EB28" s="323"/>
      <c r="EC28" s="323"/>
      <c r="ED28" s="323"/>
      <c r="EE28" s="323"/>
      <c r="EF28" s="323"/>
      <c r="EG28" s="323"/>
      <c r="EH28" s="323"/>
      <c r="EI28" s="323"/>
      <c r="EJ28" s="323"/>
      <c r="EK28" s="323"/>
      <c r="EL28" s="323"/>
      <c r="EM28" s="323"/>
      <c r="EN28" s="323"/>
      <c r="EO28" s="323"/>
      <c r="EP28" s="323"/>
      <c r="EQ28" s="323"/>
      <c r="ER28" s="323"/>
      <c r="ES28" s="323"/>
      <c r="ET28" s="323"/>
      <c r="EU28" s="323"/>
      <c r="EV28" s="323"/>
      <c r="EW28" s="323"/>
      <c r="EX28" s="323"/>
      <c r="EY28" s="323"/>
      <c r="EZ28" s="323"/>
      <c r="FA28" s="323"/>
      <c r="FB28" s="323"/>
      <c r="FC28" s="323"/>
      <c r="FD28" s="323"/>
      <c r="FE28" s="323"/>
      <c r="FF28" s="323"/>
      <c r="FG28" s="323"/>
      <c r="FH28" s="323"/>
      <c r="FI28" s="323"/>
      <c r="FJ28" s="323"/>
      <c r="FK28" s="323"/>
      <c r="FL28" s="323"/>
      <c r="FM28" s="323"/>
      <c r="FN28" s="323"/>
      <c r="FO28" s="323"/>
      <c r="FP28" s="323"/>
      <c r="FQ28" s="323"/>
      <c r="FR28" s="323"/>
      <c r="FS28" s="323"/>
      <c r="FT28" s="323"/>
      <c r="FU28" s="323"/>
      <c r="FV28" s="323"/>
      <c r="FW28" s="323"/>
      <c r="FX28" s="323"/>
      <c r="FY28" s="323"/>
      <c r="FZ28" s="323"/>
      <c r="GA28" s="323"/>
      <c r="GB28" s="323"/>
      <c r="GC28" s="323"/>
      <c r="GD28" s="323"/>
      <c r="GE28" s="323"/>
      <c r="GF28" s="323"/>
      <c r="GG28" s="323"/>
      <c r="GH28" s="323"/>
      <c r="GI28" s="323"/>
      <c r="GJ28" s="323"/>
      <c r="GK28" s="323"/>
      <c r="GL28" s="323"/>
      <c r="GM28" s="323"/>
      <c r="GN28" s="323"/>
      <c r="GO28" s="323"/>
      <c r="GP28" s="323"/>
      <c r="GQ28" s="323"/>
      <c r="GR28" s="323"/>
      <c r="GS28" s="323"/>
      <c r="GT28" s="323"/>
      <c r="GU28" s="323"/>
      <c r="GV28" s="323"/>
      <c r="GW28" s="323"/>
      <c r="GX28" s="323"/>
      <c r="GY28" s="323"/>
      <c r="GZ28" s="323"/>
      <c r="HA28" s="323"/>
      <c r="HB28" s="323"/>
      <c r="HC28" s="323"/>
      <c r="HD28" s="323"/>
      <c r="HE28" s="323"/>
      <c r="HF28" s="323"/>
      <c r="HG28" s="323"/>
      <c r="HH28" s="323"/>
      <c r="HI28" s="323"/>
      <c r="HJ28" s="323"/>
      <c r="HK28" s="323"/>
      <c r="HL28" s="323"/>
      <c r="HM28" s="323"/>
      <c r="HN28" s="323"/>
      <c r="HO28" s="323"/>
      <c r="HP28" s="323"/>
      <c r="HQ28" s="323"/>
      <c r="HR28" s="323"/>
      <c r="HS28" s="323"/>
      <c r="HT28" s="323"/>
      <c r="HU28" s="323"/>
      <c r="HV28" s="323"/>
      <c r="HW28" s="323"/>
      <c r="HX28" s="323"/>
      <c r="HY28" s="323"/>
      <c r="HZ28" s="323"/>
      <c r="IA28" s="323"/>
      <c r="IB28" s="323"/>
      <c r="IC28" s="323"/>
      <c r="ID28" s="323"/>
      <c r="IE28" s="323"/>
      <c r="IF28" s="323"/>
      <c r="IG28" s="323"/>
      <c r="IH28" s="323"/>
      <c r="II28" s="323"/>
      <c r="IJ28" s="323"/>
      <c r="IK28" s="323"/>
      <c r="IL28" s="323"/>
      <c r="IM28" s="323"/>
      <c r="IN28" s="323"/>
      <c r="IO28" s="323"/>
      <c r="IP28" s="323"/>
      <c r="IQ28" s="323"/>
      <c r="IR28" s="323"/>
      <c r="IS28" s="323"/>
      <c r="IT28" s="323"/>
      <c r="IU28" s="323"/>
      <c r="IV28" s="323"/>
    </row>
    <row r="29" spans="1:256" ht="15" customHeight="1" thickBot="1" x14ac:dyDescent="0.2">
      <c r="A29" s="355" t="s">
        <v>2</v>
      </c>
      <c r="B29" s="356"/>
      <c r="C29" s="357">
        <f>SUM(C27:C28)</f>
        <v>0</v>
      </c>
      <c r="D29" s="358">
        <f>SUM(D27:D28)</f>
        <v>0</v>
      </c>
      <c r="E29" s="323"/>
      <c r="F29" s="323"/>
      <c r="G29" s="323"/>
      <c r="H29" s="323"/>
      <c r="I29" s="323"/>
      <c r="J29" s="323"/>
      <c r="K29" s="323"/>
      <c r="L29" s="323"/>
      <c r="M29" s="323"/>
      <c r="N29" s="323"/>
      <c r="O29" s="323"/>
      <c r="P29" s="323"/>
      <c r="Q29" s="323"/>
      <c r="R29" s="323"/>
      <c r="S29" s="323"/>
      <c r="T29" s="323"/>
      <c r="U29" s="323"/>
      <c r="V29" s="323"/>
      <c r="W29" s="323"/>
      <c r="X29" s="323"/>
      <c r="Y29" s="323"/>
      <c r="Z29" s="323"/>
      <c r="AA29" s="323"/>
      <c r="AB29" s="323"/>
      <c r="AC29" s="323"/>
      <c r="AD29" s="323"/>
      <c r="AE29" s="323"/>
      <c r="AF29" s="323"/>
      <c r="AG29" s="323"/>
      <c r="AH29" s="323"/>
      <c r="AI29" s="323"/>
      <c r="AJ29" s="323"/>
      <c r="AK29" s="323"/>
      <c r="AL29" s="323"/>
      <c r="AM29" s="323"/>
      <c r="AN29" s="323"/>
      <c r="AO29" s="323"/>
      <c r="AP29" s="323"/>
      <c r="AQ29" s="323"/>
      <c r="AR29" s="323"/>
      <c r="AS29" s="323"/>
      <c r="AT29" s="323"/>
      <c r="AU29" s="323"/>
      <c r="AV29" s="323"/>
      <c r="AW29" s="323"/>
      <c r="AX29" s="323"/>
      <c r="AY29" s="323"/>
      <c r="AZ29" s="323"/>
      <c r="BA29" s="323"/>
      <c r="BB29" s="323"/>
      <c r="BC29" s="323"/>
      <c r="BD29" s="323"/>
      <c r="BE29" s="323"/>
      <c r="BF29" s="323"/>
      <c r="BG29" s="323"/>
      <c r="BH29" s="323"/>
      <c r="BI29" s="323"/>
      <c r="BJ29" s="323"/>
      <c r="BK29" s="323"/>
      <c r="BL29" s="323"/>
      <c r="BM29" s="323"/>
      <c r="BN29" s="323"/>
      <c r="BO29" s="323"/>
      <c r="BP29" s="323"/>
      <c r="BQ29" s="323"/>
      <c r="BR29" s="323"/>
      <c r="BS29" s="323"/>
      <c r="BT29" s="323"/>
      <c r="BU29" s="323"/>
      <c r="BV29" s="323"/>
      <c r="BW29" s="323"/>
      <c r="BX29" s="323"/>
      <c r="BY29" s="323"/>
      <c r="BZ29" s="323"/>
      <c r="CA29" s="323"/>
      <c r="CB29" s="323"/>
      <c r="CC29" s="323"/>
      <c r="CD29" s="323"/>
      <c r="CE29" s="323"/>
      <c r="CF29" s="323"/>
      <c r="CG29" s="323"/>
      <c r="CH29" s="323"/>
      <c r="CI29" s="323"/>
      <c r="CJ29" s="323"/>
      <c r="CK29" s="323"/>
      <c r="CL29" s="323"/>
      <c r="CM29" s="323"/>
      <c r="CN29" s="323"/>
      <c r="CO29" s="323"/>
      <c r="CP29" s="323"/>
      <c r="CQ29" s="323"/>
      <c r="CR29" s="323"/>
      <c r="CS29" s="323"/>
      <c r="CT29" s="323"/>
      <c r="CU29" s="323"/>
      <c r="CV29" s="323"/>
      <c r="CW29" s="323"/>
      <c r="CX29" s="323"/>
      <c r="CY29" s="323"/>
      <c r="CZ29" s="323"/>
      <c r="DA29" s="323"/>
      <c r="DB29" s="323"/>
      <c r="DC29" s="323"/>
      <c r="DD29" s="323"/>
      <c r="DE29" s="323"/>
      <c r="DF29" s="323"/>
      <c r="DG29" s="323"/>
      <c r="DH29" s="323"/>
      <c r="DI29" s="323"/>
      <c r="DJ29" s="323"/>
      <c r="DK29" s="323"/>
      <c r="DL29" s="323"/>
      <c r="DM29" s="323"/>
      <c r="DN29" s="323"/>
      <c r="DO29" s="323"/>
      <c r="DP29" s="323"/>
      <c r="DQ29" s="323"/>
      <c r="DR29" s="323"/>
      <c r="DS29" s="323"/>
      <c r="DT29" s="323"/>
      <c r="DU29" s="323"/>
      <c r="DV29" s="323"/>
      <c r="DW29" s="323"/>
      <c r="DX29" s="323"/>
      <c r="DY29" s="323"/>
      <c r="DZ29" s="323"/>
      <c r="EA29" s="323"/>
      <c r="EB29" s="323"/>
      <c r="EC29" s="323"/>
      <c r="ED29" s="323"/>
      <c r="EE29" s="323"/>
      <c r="EF29" s="323"/>
      <c r="EG29" s="323"/>
      <c r="EH29" s="323"/>
      <c r="EI29" s="323"/>
      <c r="EJ29" s="323"/>
      <c r="EK29" s="323"/>
      <c r="EL29" s="323"/>
      <c r="EM29" s="323"/>
      <c r="EN29" s="323"/>
      <c r="EO29" s="323"/>
      <c r="EP29" s="323"/>
      <c r="EQ29" s="323"/>
      <c r="ER29" s="323"/>
      <c r="ES29" s="323"/>
      <c r="ET29" s="323"/>
      <c r="EU29" s="323"/>
      <c r="EV29" s="323"/>
      <c r="EW29" s="323"/>
      <c r="EX29" s="323"/>
      <c r="EY29" s="323"/>
      <c r="EZ29" s="323"/>
      <c r="FA29" s="323"/>
      <c r="FB29" s="323"/>
      <c r="FC29" s="323"/>
      <c r="FD29" s="323"/>
      <c r="FE29" s="323"/>
      <c r="FF29" s="323"/>
      <c r="FG29" s="323"/>
      <c r="FH29" s="323"/>
      <c r="FI29" s="323"/>
      <c r="FJ29" s="323"/>
      <c r="FK29" s="323"/>
      <c r="FL29" s="323"/>
      <c r="FM29" s="323"/>
      <c r="FN29" s="323"/>
      <c r="FO29" s="323"/>
      <c r="FP29" s="323"/>
      <c r="FQ29" s="323"/>
      <c r="FR29" s="323"/>
      <c r="FS29" s="323"/>
      <c r="FT29" s="323"/>
      <c r="FU29" s="323"/>
      <c r="FV29" s="323"/>
      <c r="FW29" s="323"/>
      <c r="FX29" s="323"/>
      <c r="FY29" s="323"/>
      <c r="FZ29" s="323"/>
      <c r="GA29" s="323"/>
      <c r="GB29" s="323"/>
      <c r="GC29" s="323"/>
      <c r="GD29" s="323"/>
      <c r="GE29" s="323"/>
      <c r="GF29" s="323"/>
      <c r="GG29" s="323"/>
      <c r="GH29" s="323"/>
      <c r="GI29" s="323"/>
      <c r="GJ29" s="323"/>
      <c r="GK29" s="323"/>
      <c r="GL29" s="323"/>
      <c r="GM29" s="323"/>
      <c r="GN29" s="323"/>
      <c r="GO29" s="323"/>
      <c r="GP29" s="323"/>
      <c r="GQ29" s="323"/>
      <c r="GR29" s="323"/>
      <c r="GS29" s="323"/>
      <c r="GT29" s="323"/>
      <c r="GU29" s="323"/>
      <c r="GV29" s="323"/>
      <c r="GW29" s="323"/>
      <c r="GX29" s="323"/>
      <c r="GY29" s="323"/>
      <c r="GZ29" s="323"/>
      <c r="HA29" s="323"/>
      <c r="HB29" s="323"/>
      <c r="HC29" s="323"/>
      <c r="HD29" s="323"/>
      <c r="HE29" s="323"/>
      <c r="HF29" s="323"/>
      <c r="HG29" s="323"/>
      <c r="HH29" s="323"/>
      <c r="HI29" s="323"/>
      <c r="HJ29" s="323"/>
      <c r="HK29" s="323"/>
      <c r="HL29" s="323"/>
      <c r="HM29" s="323"/>
      <c r="HN29" s="323"/>
      <c r="HO29" s="323"/>
      <c r="HP29" s="323"/>
      <c r="HQ29" s="323"/>
      <c r="HR29" s="323"/>
      <c r="HS29" s="323"/>
      <c r="HT29" s="323"/>
      <c r="HU29" s="323"/>
      <c r="HV29" s="323"/>
      <c r="HW29" s="323"/>
      <c r="HX29" s="323"/>
      <c r="HY29" s="323"/>
      <c r="HZ29" s="323"/>
      <c r="IA29" s="323"/>
      <c r="IB29" s="323"/>
      <c r="IC29" s="323"/>
      <c r="ID29" s="323"/>
      <c r="IE29" s="323"/>
      <c r="IF29" s="323"/>
      <c r="IG29" s="323"/>
      <c r="IH29" s="323"/>
      <c r="II29" s="323"/>
      <c r="IJ29" s="323"/>
      <c r="IK29" s="323"/>
      <c r="IL29" s="323"/>
      <c r="IM29" s="323"/>
      <c r="IN29" s="323"/>
      <c r="IO29" s="323"/>
      <c r="IP29" s="323"/>
      <c r="IQ29" s="323"/>
      <c r="IR29" s="323"/>
      <c r="IS29" s="323"/>
      <c r="IT29" s="323"/>
      <c r="IU29" s="323"/>
      <c r="IV29" s="323"/>
    </row>
    <row r="30" spans="1:256" s="8" customFormat="1" ht="15" customHeight="1" thickBot="1" x14ac:dyDescent="0.25">
      <c r="A30" s="5"/>
      <c r="B30" s="351"/>
      <c r="C30" s="351"/>
      <c r="D30" s="351"/>
      <c r="E30" s="5"/>
      <c r="F30" s="5"/>
      <c r="G30" s="5"/>
      <c r="H30" s="5"/>
      <c r="I30" s="5"/>
      <c r="J30" s="5"/>
    </row>
    <row r="31" spans="1:256" s="24" customFormat="1" ht="25" customHeight="1" x14ac:dyDescent="0.15">
      <c r="A31" s="340" t="s">
        <v>206</v>
      </c>
      <c r="B31" s="230" t="s">
        <v>152</v>
      </c>
      <c r="C31" s="230" t="s">
        <v>4</v>
      </c>
      <c r="D31" s="232" t="s">
        <v>7</v>
      </c>
      <c r="E31" s="353"/>
    </row>
    <row r="32" spans="1:256" s="343" customFormat="1" ht="20" customHeight="1" x14ac:dyDescent="0.15">
      <c r="A32" s="342" t="s">
        <v>179</v>
      </c>
      <c r="B32" s="231"/>
      <c r="C32" s="231"/>
      <c r="D32" s="233"/>
    </row>
    <row r="33" spans="1:256" ht="35" customHeight="1" x14ac:dyDescent="0.2">
      <c r="A33" s="382" t="s">
        <v>10</v>
      </c>
      <c r="B33" s="37"/>
      <c r="C33" s="33"/>
      <c r="D33" s="354">
        <f>IF(B33="D1",100*C33,IF(B33="Q1",80*C33,IF(B33="Q2",50*C33,IF(B33="Q3",25*C33,IF(B33="Q4",15*C33,0)))))</f>
        <v>0</v>
      </c>
      <c r="E33" s="345">
        <f>IF(D33&gt;0,1,0)</f>
        <v>0</v>
      </c>
      <c r="F33" s="323"/>
      <c r="G33" s="323"/>
      <c r="H33" s="323"/>
      <c r="I33" s="323"/>
      <c r="J33" s="323"/>
      <c r="K33" s="323"/>
      <c r="L33" s="323"/>
      <c r="M33" s="323"/>
      <c r="N33" s="323"/>
      <c r="O33" s="323"/>
      <c r="P33" s="323"/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3"/>
      <c r="AB33" s="323"/>
      <c r="AC33" s="323"/>
      <c r="AD33" s="323"/>
      <c r="AE33" s="323"/>
      <c r="AF33" s="323"/>
      <c r="AG33" s="323"/>
      <c r="AH33" s="323"/>
      <c r="AI33" s="323"/>
      <c r="AJ33" s="323"/>
      <c r="AK33" s="323"/>
      <c r="AL33" s="323"/>
      <c r="AM33" s="323"/>
      <c r="AN33" s="323"/>
      <c r="AO33" s="323"/>
      <c r="AP33" s="323"/>
      <c r="AQ33" s="323"/>
      <c r="AR33" s="323"/>
      <c r="AS33" s="323"/>
      <c r="AT33" s="323"/>
      <c r="AU33" s="323"/>
      <c r="AV33" s="323"/>
      <c r="AW33" s="323"/>
      <c r="AX33" s="323"/>
      <c r="AY33" s="323"/>
      <c r="AZ33" s="323"/>
      <c r="BA33" s="323"/>
      <c r="BB33" s="323"/>
      <c r="BC33" s="323"/>
      <c r="BD33" s="323"/>
      <c r="BE33" s="323"/>
      <c r="BF33" s="323"/>
      <c r="BG33" s="323"/>
      <c r="BH33" s="323"/>
      <c r="BI33" s="323"/>
      <c r="BJ33" s="323"/>
      <c r="BK33" s="323"/>
      <c r="BL33" s="323"/>
      <c r="BM33" s="323"/>
      <c r="BN33" s="323"/>
      <c r="BO33" s="323"/>
      <c r="BP33" s="323"/>
      <c r="BQ33" s="323"/>
      <c r="BR33" s="323"/>
      <c r="BS33" s="323"/>
      <c r="BT33" s="323"/>
      <c r="BU33" s="323"/>
      <c r="BV33" s="323"/>
      <c r="BW33" s="323"/>
      <c r="BX33" s="323"/>
      <c r="BY33" s="323"/>
      <c r="BZ33" s="323"/>
      <c r="CA33" s="323"/>
      <c r="CB33" s="323"/>
      <c r="CC33" s="323"/>
      <c r="CD33" s="323"/>
      <c r="CE33" s="323"/>
      <c r="CF33" s="323"/>
      <c r="CG33" s="323"/>
      <c r="CH33" s="323"/>
      <c r="CI33" s="323"/>
      <c r="CJ33" s="323"/>
      <c r="CK33" s="323"/>
      <c r="CL33" s="323"/>
      <c r="CM33" s="323"/>
      <c r="CN33" s="323"/>
      <c r="CO33" s="323"/>
      <c r="CP33" s="323"/>
      <c r="CQ33" s="323"/>
      <c r="CR33" s="323"/>
      <c r="CS33" s="323"/>
      <c r="CT33" s="323"/>
      <c r="CU33" s="323"/>
      <c r="CV33" s="323"/>
      <c r="CW33" s="323"/>
      <c r="CX33" s="323"/>
      <c r="CY33" s="323"/>
      <c r="CZ33" s="323"/>
      <c r="DA33" s="323"/>
      <c r="DB33" s="323"/>
      <c r="DC33" s="323"/>
      <c r="DD33" s="323"/>
      <c r="DE33" s="323"/>
      <c r="DF33" s="323"/>
      <c r="DG33" s="323"/>
      <c r="DH33" s="323"/>
      <c r="DI33" s="323"/>
      <c r="DJ33" s="323"/>
      <c r="DK33" s="323"/>
      <c r="DL33" s="323"/>
      <c r="DM33" s="323"/>
      <c r="DN33" s="323"/>
      <c r="DO33" s="323"/>
      <c r="DP33" s="323"/>
      <c r="DQ33" s="323"/>
      <c r="DR33" s="323"/>
      <c r="DS33" s="323"/>
      <c r="DT33" s="323"/>
      <c r="DU33" s="323"/>
      <c r="DV33" s="323"/>
      <c r="DW33" s="323"/>
      <c r="DX33" s="323"/>
      <c r="DY33" s="323"/>
      <c r="DZ33" s="323"/>
      <c r="EA33" s="323"/>
      <c r="EB33" s="323"/>
      <c r="EC33" s="323"/>
      <c r="ED33" s="323"/>
      <c r="EE33" s="323"/>
      <c r="EF33" s="323"/>
      <c r="EG33" s="323"/>
      <c r="EH33" s="323"/>
      <c r="EI33" s="323"/>
      <c r="EJ33" s="323"/>
      <c r="EK33" s="323"/>
      <c r="EL33" s="323"/>
      <c r="EM33" s="323"/>
      <c r="EN33" s="323"/>
      <c r="EO33" s="323"/>
      <c r="EP33" s="323"/>
      <c r="EQ33" s="323"/>
      <c r="ER33" s="323"/>
      <c r="ES33" s="323"/>
      <c r="ET33" s="323"/>
      <c r="EU33" s="323"/>
      <c r="EV33" s="323"/>
      <c r="EW33" s="323"/>
      <c r="EX33" s="323"/>
      <c r="EY33" s="323"/>
      <c r="EZ33" s="323"/>
      <c r="FA33" s="323"/>
      <c r="FB33" s="323"/>
      <c r="FC33" s="323"/>
      <c r="FD33" s="323"/>
      <c r="FE33" s="323"/>
      <c r="FF33" s="323"/>
      <c r="FG33" s="323"/>
      <c r="FH33" s="323"/>
      <c r="FI33" s="323"/>
      <c r="FJ33" s="323"/>
      <c r="FK33" s="323"/>
      <c r="FL33" s="323"/>
      <c r="FM33" s="323"/>
      <c r="FN33" s="323"/>
      <c r="FO33" s="323"/>
      <c r="FP33" s="323"/>
      <c r="FQ33" s="323"/>
      <c r="FR33" s="323"/>
      <c r="FS33" s="323"/>
      <c r="FT33" s="323"/>
      <c r="FU33" s="323"/>
      <c r="FV33" s="323"/>
      <c r="FW33" s="323"/>
      <c r="FX33" s="323"/>
      <c r="FY33" s="323"/>
      <c r="FZ33" s="323"/>
      <c r="GA33" s="323"/>
      <c r="GB33" s="323"/>
      <c r="GC33" s="323"/>
      <c r="GD33" s="323"/>
      <c r="GE33" s="323"/>
      <c r="GF33" s="323"/>
      <c r="GG33" s="323"/>
      <c r="GH33" s="323"/>
      <c r="GI33" s="323"/>
      <c r="GJ33" s="323"/>
      <c r="GK33" s="323"/>
      <c r="GL33" s="323"/>
      <c r="GM33" s="323"/>
      <c r="GN33" s="323"/>
      <c r="GO33" s="323"/>
      <c r="GP33" s="323"/>
      <c r="GQ33" s="323"/>
      <c r="GR33" s="323"/>
      <c r="GS33" s="323"/>
      <c r="GT33" s="323"/>
      <c r="GU33" s="323"/>
      <c r="GV33" s="323"/>
      <c r="GW33" s="323"/>
      <c r="GX33" s="323"/>
      <c r="GY33" s="323"/>
      <c r="GZ33" s="323"/>
      <c r="HA33" s="323"/>
      <c r="HB33" s="323"/>
      <c r="HC33" s="323"/>
      <c r="HD33" s="323"/>
      <c r="HE33" s="323"/>
      <c r="HF33" s="323"/>
      <c r="HG33" s="323"/>
      <c r="HH33" s="323"/>
      <c r="HI33" s="323"/>
      <c r="HJ33" s="323"/>
      <c r="HK33" s="323"/>
      <c r="HL33" s="323"/>
      <c r="HM33" s="323"/>
      <c r="HN33" s="323"/>
      <c r="HO33" s="323"/>
      <c r="HP33" s="323"/>
      <c r="HQ33" s="323"/>
      <c r="HR33" s="323"/>
      <c r="HS33" s="323"/>
      <c r="HT33" s="323"/>
      <c r="HU33" s="323"/>
      <c r="HV33" s="323"/>
      <c r="HW33" s="323"/>
      <c r="HX33" s="323"/>
      <c r="HY33" s="323"/>
      <c r="HZ33" s="323"/>
      <c r="IA33" s="323"/>
      <c r="IB33" s="323"/>
      <c r="IC33" s="323"/>
      <c r="ID33" s="323"/>
      <c r="IE33" s="323"/>
      <c r="IF33" s="323"/>
      <c r="IG33" s="323"/>
      <c r="IH33" s="323"/>
      <c r="II33" s="323"/>
      <c r="IJ33" s="323"/>
      <c r="IK33" s="323"/>
      <c r="IL33" s="323"/>
      <c r="IM33" s="323"/>
      <c r="IN33" s="323"/>
      <c r="IO33" s="323"/>
      <c r="IP33" s="323"/>
      <c r="IQ33" s="323"/>
      <c r="IR33" s="323"/>
      <c r="IS33" s="323"/>
      <c r="IT33" s="323"/>
      <c r="IU33" s="323"/>
      <c r="IV33" s="323"/>
    </row>
    <row r="34" spans="1:256" ht="35" customHeight="1" x14ac:dyDescent="0.2">
      <c r="A34" s="382" t="s">
        <v>10</v>
      </c>
      <c r="B34" s="37"/>
      <c r="C34" s="33"/>
      <c r="D34" s="354">
        <f>IF(B34="D1",100*C34,IF(B34="Q1",80*C34,IF(B34="Q2",50*C34,IF(B34="Q3",25*C34,IF(B34="Q4",15*C34,0)))))</f>
        <v>0</v>
      </c>
      <c r="E34" s="345">
        <f>IF(D34&gt;0,1,0)</f>
        <v>0</v>
      </c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323"/>
      <c r="S34" s="323"/>
      <c r="T34" s="323"/>
      <c r="U34" s="323"/>
      <c r="V34" s="323"/>
      <c r="W34" s="323"/>
      <c r="X34" s="323"/>
      <c r="Y34" s="323"/>
      <c r="Z34" s="323"/>
      <c r="AA34" s="323"/>
      <c r="AB34" s="323"/>
      <c r="AC34" s="323"/>
      <c r="AD34" s="323"/>
      <c r="AE34" s="323"/>
      <c r="AF34" s="323"/>
      <c r="AG34" s="323"/>
      <c r="AH34" s="323"/>
      <c r="AI34" s="323"/>
      <c r="AJ34" s="323"/>
      <c r="AK34" s="323"/>
      <c r="AL34" s="323"/>
      <c r="AM34" s="323"/>
      <c r="AN34" s="323"/>
      <c r="AO34" s="323"/>
      <c r="AP34" s="323"/>
      <c r="AQ34" s="323"/>
      <c r="AR34" s="323"/>
      <c r="AS34" s="323"/>
      <c r="AT34" s="323"/>
      <c r="AU34" s="323"/>
      <c r="AV34" s="323"/>
      <c r="AW34" s="323"/>
      <c r="AX34" s="323"/>
      <c r="AY34" s="323"/>
      <c r="AZ34" s="323"/>
      <c r="BA34" s="323"/>
      <c r="BB34" s="323"/>
      <c r="BC34" s="323"/>
      <c r="BD34" s="323"/>
      <c r="BE34" s="323"/>
      <c r="BF34" s="323"/>
      <c r="BG34" s="323"/>
      <c r="BH34" s="323"/>
      <c r="BI34" s="323"/>
      <c r="BJ34" s="323"/>
      <c r="BK34" s="323"/>
      <c r="BL34" s="323"/>
      <c r="BM34" s="323"/>
      <c r="BN34" s="323"/>
      <c r="BO34" s="323"/>
      <c r="BP34" s="323"/>
      <c r="BQ34" s="323"/>
      <c r="BR34" s="323"/>
      <c r="BS34" s="323"/>
      <c r="BT34" s="323"/>
      <c r="BU34" s="323"/>
      <c r="BV34" s="323"/>
      <c r="BW34" s="323"/>
      <c r="BX34" s="323"/>
      <c r="BY34" s="323"/>
      <c r="BZ34" s="323"/>
      <c r="CA34" s="323"/>
      <c r="CB34" s="323"/>
      <c r="CC34" s="323"/>
      <c r="CD34" s="323"/>
      <c r="CE34" s="323"/>
      <c r="CF34" s="323"/>
      <c r="CG34" s="323"/>
      <c r="CH34" s="323"/>
      <c r="CI34" s="323"/>
      <c r="CJ34" s="323"/>
      <c r="CK34" s="323"/>
      <c r="CL34" s="323"/>
      <c r="CM34" s="323"/>
      <c r="CN34" s="323"/>
      <c r="CO34" s="323"/>
      <c r="CP34" s="323"/>
      <c r="CQ34" s="323"/>
      <c r="CR34" s="323"/>
      <c r="CS34" s="323"/>
      <c r="CT34" s="323"/>
      <c r="CU34" s="323"/>
      <c r="CV34" s="323"/>
      <c r="CW34" s="323"/>
      <c r="CX34" s="323"/>
      <c r="CY34" s="323"/>
      <c r="CZ34" s="323"/>
      <c r="DA34" s="323"/>
      <c r="DB34" s="323"/>
      <c r="DC34" s="323"/>
      <c r="DD34" s="323"/>
      <c r="DE34" s="323"/>
      <c r="DF34" s="323"/>
      <c r="DG34" s="323"/>
      <c r="DH34" s="323"/>
      <c r="DI34" s="323"/>
      <c r="DJ34" s="323"/>
      <c r="DK34" s="323"/>
      <c r="DL34" s="323"/>
      <c r="DM34" s="323"/>
      <c r="DN34" s="323"/>
      <c r="DO34" s="323"/>
      <c r="DP34" s="323"/>
      <c r="DQ34" s="323"/>
      <c r="DR34" s="323"/>
      <c r="DS34" s="323"/>
      <c r="DT34" s="323"/>
      <c r="DU34" s="323"/>
      <c r="DV34" s="323"/>
      <c r="DW34" s="323"/>
      <c r="DX34" s="323"/>
      <c r="DY34" s="323"/>
      <c r="DZ34" s="323"/>
      <c r="EA34" s="323"/>
      <c r="EB34" s="323"/>
      <c r="EC34" s="323"/>
      <c r="ED34" s="323"/>
      <c r="EE34" s="323"/>
      <c r="EF34" s="323"/>
      <c r="EG34" s="323"/>
      <c r="EH34" s="323"/>
      <c r="EI34" s="323"/>
      <c r="EJ34" s="323"/>
      <c r="EK34" s="323"/>
      <c r="EL34" s="323"/>
      <c r="EM34" s="323"/>
      <c r="EN34" s="323"/>
      <c r="EO34" s="323"/>
      <c r="EP34" s="323"/>
      <c r="EQ34" s="323"/>
      <c r="ER34" s="323"/>
      <c r="ES34" s="323"/>
      <c r="ET34" s="323"/>
      <c r="EU34" s="323"/>
      <c r="EV34" s="323"/>
      <c r="EW34" s="323"/>
      <c r="EX34" s="323"/>
      <c r="EY34" s="323"/>
      <c r="EZ34" s="323"/>
      <c r="FA34" s="323"/>
      <c r="FB34" s="323"/>
      <c r="FC34" s="323"/>
      <c r="FD34" s="323"/>
      <c r="FE34" s="323"/>
      <c r="FF34" s="323"/>
      <c r="FG34" s="323"/>
      <c r="FH34" s="323"/>
      <c r="FI34" s="323"/>
      <c r="FJ34" s="323"/>
      <c r="FK34" s="323"/>
      <c r="FL34" s="323"/>
      <c r="FM34" s="323"/>
      <c r="FN34" s="323"/>
      <c r="FO34" s="323"/>
      <c r="FP34" s="323"/>
      <c r="FQ34" s="323"/>
      <c r="FR34" s="323"/>
      <c r="FS34" s="323"/>
      <c r="FT34" s="323"/>
      <c r="FU34" s="323"/>
      <c r="FV34" s="323"/>
      <c r="FW34" s="323"/>
      <c r="FX34" s="323"/>
      <c r="FY34" s="323"/>
      <c r="FZ34" s="323"/>
      <c r="GA34" s="323"/>
      <c r="GB34" s="323"/>
      <c r="GC34" s="323"/>
      <c r="GD34" s="323"/>
      <c r="GE34" s="323"/>
      <c r="GF34" s="323"/>
      <c r="GG34" s="323"/>
      <c r="GH34" s="323"/>
      <c r="GI34" s="323"/>
      <c r="GJ34" s="323"/>
      <c r="GK34" s="323"/>
      <c r="GL34" s="323"/>
      <c r="GM34" s="323"/>
      <c r="GN34" s="323"/>
      <c r="GO34" s="323"/>
      <c r="GP34" s="323"/>
      <c r="GQ34" s="323"/>
      <c r="GR34" s="323"/>
      <c r="GS34" s="323"/>
      <c r="GT34" s="323"/>
      <c r="GU34" s="323"/>
      <c r="GV34" s="323"/>
      <c r="GW34" s="323"/>
      <c r="GX34" s="323"/>
      <c r="GY34" s="323"/>
      <c r="GZ34" s="323"/>
      <c r="HA34" s="323"/>
      <c r="HB34" s="323"/>
      <c r="HC34" s="323"/>
      <c r="HD34" s="323"/>
      <c r="HE34" s="323"/>
      <c r="HF34" s="323"/>
      <c r="HG34" s="323"/>
      <c r="HH34" s="323"/>
      <c r="HI34" s="323"/>
      <c r="HJ34" s="323"/>
      <c r="HK34" s="323"/>
      <c r="HL34" s="323"/>
      <c r="HM34" s="323"/>
      <c r="HN34" s="323"/>
      <c r="HO34" s="323"/>
      <c r="HP34" s="323"/>
      <c r="HQ34" s="323"/>
      <c r="HR34" s="323"/>
      <c r="HS34" s="323"/>
      <c r="HT34" s="323"/>
      <c r="HU34" s="323"/>
      <c r="HV34" s="323"/>
      <c r="HW34" s="323"/>
      <c r="HX34" s="323"/>
      <c r="HY34" s="323"/>
      <c r="HZ34" s="323"/>
      <c r="IA34" s="323"/>
      <c r="IB34" s="323"/>
      <c r="IC34" s="323"/>
      <c r="ID34" s="323"/>
      <c r="IE34" s="323"/>
      <c r="IF34" s="323"/>
      <c r="IG34" s="323"/>
      <c r="IH34" s="323"/>
      <c r="II34" s="323"/>
      <c r="IJ34" s="323"/>
      <c r="IK34" s="323"/>
      <c r="IL34" s="323"/>
      <c r="IM34" s="323"/>
      <c r="IN34" s="323"/>
      <c r="IO34" s="323"/>
      <c r="IP34" s="323"/>
      <c r="IQ34" s="323"/>
      <c r="IR34" s="323"/>
      <c r="IS34" s="323"/>
      <c r="IT34" s="323"/>
      <c r="IU34" s="323"/>
      <c r="IV34" s="323"/>
    </row>
    <row r="35" spans="1:256" ht="15" customHeight="1" thickBot="1" x14ac:dyDescent="0.2">
      <c r="A35" s="355" t="s">
        <v>2</v>
      </c>
      <c r="B35" s="356"/>
      <c r="C35" s="357">
        <f>SUM(C33:C34)</f>
        <v>0</v>
      </c>
      <c r="D35" s="358">
        <f>SUM(D33:D34)</f>
        <v>0</v>
      </c>
      <c r="E35" s="323"/>
      <c r="F35" s="323"/>
      <c r="G35" s="323"/>
      <c r="H35" s="323"/>
      <c r="I35" s="323"/>
      <c r="J35" s="323"/>
      <c r="K35" s="323"/>
      <c r="L35" s="323"/>
      <c r="M35" s="323"/>
      <c r="N35" s="323"/>
      <c r="O35" s="323"/>
      <c r="P35" s="323"/>
      <c r="Q35" s="323"/>
      <c r="R35" s="323"/>
      <c r="S35" s="323"/>
      <c r="T35" s="323"/>
      <c r="U35" s="323"/>
      <c r="V35" s="323"/>
      <c r="W35" s="323"/>
      <c r="X35" s="323"/>
      <c r="Y35" s="323"/>
      <c r="Z35" s="323"/>
      <c r="AA35" s="323"/>
      <c r="AB35" s="323"/>
      <c r="AC35" s="323"/>
      <c r="AD35" s="323"/>
      <c r="AE35" s="323"/>
      <c r="AF35" s="323"/>
      <c r="AG35" s="323"/>
      <c r="AH35" s="323"/>
      <c r="AI35" s="323"/>
      <c r="AJ35" s="323"/>
      <c r="AK35" s="323"/>
      <c r="AL35" s="323"/>
      <c r="AM35" s="323"/>
      <c r="AN35" s="323"/>
      <c r="AO35" s="323"/>
      <c r="AP35" s="323"/>
      <c r="AQ35" s="323"/>
      <c r="AR35" s="323"/>
      <c r="AS35" s="323"/>
      <c r="AT35" s="323"/>
      <c r="AU35" s="323"/>
      <c r="AV35" s="323"/>
      <c r="AW35" s="323"/>
      <c r="AX35" s="323"/>
      <c r="AY35" s="323"/>
      <c r="AZ35" s="323"/>
      <c r="BA35" s="323"/>
      <c r="BB35" s="323"/>
      <c r="BC35" s="323"/>
      <c r="BD35" s="323"/>
      <c r="BE35" s="323"/>
      <c r="BF35" s="323"/>
      <c r="BG35" s="323"/>
      <c r="BH35" s="323"/>
      <c r="BI35" s="323"/>
      <c r="BJ35" s="323"/>
      <c r="BK35" s="323"/>
      <c r="BL35" s="323"/>
      <c r="BM35" s="323"/>
      <c r="BN35" s="323"/>
      <c r="BO35" s="323"/>
      <c r="BP35" s="323"/>
      <c r="BQ35" s="323"/>
      <c r="BR35" s="323"/>
      <c r="BS35" s="323"/>
      <c r="BT35" s="323"/>
      <c r="BU35" s="323"/>
      <c r="BV35" s="323"/>
      <c r="BW35" s="323"/>
      <c r="BX35" s="323"/>
      <c r="BY35" s="323"/>
      <c r="BZ35" s="323"/>
      <c r="CA35" s="323"/>
      <c r="CB35" s="323"/>
      <c r="CC35" s="323"/>
      <c r="CD35" s="323"/>
      <c r="CE35" s="323"/>
      <c r="CF35" s="323"/>
      <c r="CG35" s="323"/>
      <c r="CH35" s="323"/>
      <c r="CI35" s="323"/>
      <c r="CJ35" s="323"/>
      <c r="CK35" s="323"/>
      <c r="CL35" s="323"/>
      <c r="CM35" s="323"/>
      <c r="CN35" s="323"/>
      <c r="CO35" s="323"/>
      <c r="CP35" s="323"/>
      <c r="CQ35" s="323"/>
      <c r="CR35" s="323"/>
      <c r="CS35" s="323"/>
      <c r="CT35" s="323"/>
      <c r="CU35" s="323"/>
      <c r="CV35" s="323"/>
      <c r="CW35" s="323"/>
      <c r="CX35" s="323"/>
      <c r="CY35" s="323"/>
      <c r="CZ35" s="323"/>
      <c r="DA35" s="323"/>
      <c r="DB35" s="323"/>
      <c r="DC35" s="323"/>
      <c r="DD35" s="323"/>
      <c r="DE35" s="323"/>
      <c r="DF35" s="323"/>
      <c r="DG35" s="323"/>
      <c r="DH35" s="323"/>
      <c r="DI35" s="323"/>
      <c r="DJ35" s="323"/>
      <c r="DK35" s="323"/>
      <c r="DL35" s="323"/>
      <c r="DM35" s="323"/>
      <c r="DN35" s="323"/>
      <c r="DO35" s="323"/>
      <c r="DP35" s="323"/>
      <c r="DQ35" s="323"/>
      <c r="DR35" s="323"/>
      <c r="DS35" s="323"/>
      <c r="DT35" s="323"/>
      <c r="DU35" s="323"/>
      <c r="DV35" s="323"/>
      <c r="DW35" s="323"/>
      <c r="DX35" s="323"/>
      <c r="DY35" s="323"/>
      <c r="DZ35" s="323"/>
      <c r="EA35" s="323"/>
      <c r="EB35" s="323"/>
      <c r="EC35" s="323"/>
      <c r="ED35" s="323"/>
      <c r="EE35" s="323"/>
      <c r="EF35" s="323"/>
      <c r="EG35" s="323"/>
      <c r="EH35" s="323"/>
      <c r="EI35" s="323"/>
      <c r="EJ35" s="323"/>
      <c r="EK35" s="323"/>
      <c r="EL35" s="323"/>
      <c r="EM35" s="323"/>
      <c r="EN35" s="323"/>
      <c r="EO35" s="323"/>
      <c r="EP35" s="323"/>
      <c r="EQ35" s="323"/>
      <c r="ER35" s="323"/>
      <c r="ES35" s="323"/>
      <c r="ET35" s="323"/>
      <c r="EU35" s="323"/>
      <c r="EV35" s="323"/>
      <c r="EW35" s="323"/>
      <c r="EX35" s="323"/>
      <c r="EY35" s="323"/>
      <c r="EZ35" s="323"/>
      <c r="FA35" s="323"/>
      <c r="FB35" s="323"/>
      <c r="FC35" s="323"/>
      <c r="FD35" s="323"/>
      <c r="FE35" s="323"/>
      <c r="FF35" s="323"/>
      <c r="FG35" s="323"/>
      <c r="FH35" s="323"/>
      <c r="FI35" s="323"/>
      <c r="FJ35" s="323"/>
      <c r="FK35" s="323"/>
      <c r="FL35" s="323"/>
      <c r="FM35" s="323"/>
      <c r="FN35" s="323"/>
      <c r="FO35" s="323"/>
      <c r="FP35" s="323"/>
      <c r="FQ35" s="323"/>
      <c r="FR35" s="323"/>
      <c r="FS35" s="323"/>
      <c r="FT35" s="323"/>
      <c r="FU35" s="323"/>
      <c r="FV35" s="323"/>
      <c r="FW35" s="323"/>
      <c r="FX35" s="323"/>
      <c r="FY35" s="323"/>
      <c r="FZ35" s="323"/>
      <c r="GA35" s="323"/>
      <c r="GB35" s="323"/>
      <c r="GC35" s="323"/>
      <c r="GD35" s="323"/>
      <c r="GE35" s="323"/>
      <c r="GF35" s="323"/>
      <c r="GG35" s="323"/>
      <c r="GH35" s="323"/>
      <c r="GI35" s="323"/>
      <c r="GJ35" s="323"/>
      <c r="GK35" s="323"/>
      <c r="GL35" s="323"/>
      <c r="GM35" s="323"/>
      <c r="GN35" s="323"/>
      <c r="GO35" s="323"/>
      <c r="GP35" s="323"/>
      <c r="GQ35" s="323"/>
      <c r="GR35" s="323"/>
      <c r="GS35" s="323"/>
      <c r="GT35" s="323"/>
      <c r="GU35" s="323"/>
      <c r="GV35" s="323"/>
      <c r="GW35" s="323"/>
      <c r="GX35" s="323"/>
      <c r="GY35" s="323"/>
      <c r="GZ35" s="323"/>
      <c r="HA35" s="323"/>
      <c r="HB35" s="323"/>
      <c r="HC35" s="323"/>
      <c r="HD35" s="323"/>
      <c r="HE35" s="323"/>
      <c r="HF35" s="323"/>
      <c r="HG35" s="323"/>
      <c r="HH35" s="323"/>
      <c r="HI35" s="323"/>
      <c r="HJ35" s="323"/>
      <c r="HK35" s="323"/>
      <c r="HL35" s="323"/>
      <c r="HM35" s="323"/>
      <c r="HN35" s="323"/>
      <c r="HO35" s="323"/>
      <c r="HP35" s="323"/>
      <c r="HQ35" s="323"/>
      <c r="HR35" s="323"/>
      <c r="HS35" s="323"/>
      <c r="HT35" s="323"/>
      <c r="HU35" s="323"/>
      <c r="HV35" s="323"/>
      <c r="HW35" s="323"/>
      <c r="HX35" s="323"/>
      <c r="HY35" s="323"/>
      <c r="HZ35" s="323"/>
      <c r="IA35" s="323"/>
      <c r="IB35" s="323"/>
      <c r="IC35" s="323"/>
      <c r="ID35" s="323"/>
      <c r="IE35" s="323"/>
      <c r="IF35" s="323"/>
      <c r="IG35" s="323"/>
      <c r="IH35" s="323"/>
      <c r="II35" s="323"/>
      <c r="IJ35" s="323"/>
      <c r="IK35" s="323"/>
      <c r="IL35" s="323"/>
      <c r="IM35" s="323"/>
      <c r="IN35" s="323"/>
      <c r="IO35" s="323"/>
      <c r="IP35" s="323"/>
      <c r="IQ35" s="323"/>
      <c r="IR35" s="323"/>
      <c r="IS35" s="323"/>
      <c r="IT35" s="323"/>
      <c r="IU35" s="323"/>
      <c r="IV35" s="323"/>
    </row>
    <row r="36" spans="1:256" s="8" customFormat="1" ht="15" customHeight="1" thickBot="1" x14ac:dyDescent="0.25">
      <c r="A36" s="5"/>
      <c r="B36" s="351"/>
      <c r="C36" s="351"/>
      <c r="D36" s="351"/>
      <c r="E36" s="5"/>
      <c r="F36" s="5"/>
      <c r="G36" s="5"/>
      <c r="H36" s="5"/>
      <c r="I36" s="5"/>
      <c r="J36" s="5"/>
    </row>
    <row r="37" spans="1:256" s="24" customFormat="1" ht="25" customHeight="1" x14ac:dyDescent="0.15">
      <c r="A37" s="340" t="s">
        <v>207</v>
      </c>
      <c r="B37" s="230" t="s">
        <v>154</v>
      </c>
      <c r="C37" s="230" t="s">
        <v>4</v>
      </c>
      <c r="D37" s="232" t="s">
        <v>7</v>
      </c>
    </row>
    <row r="38" spans="1:256" s="343" customFormat="1" ht="20" customHeight="1" x14ac:dyDescent="0.15">
      <c r="A38" s="342" t="s">
        <v>153</v>
      </c>
      <c r="B38" s="231"/>
      <c r="C38" s="231"/>
      <c r="D38" s="233"/>
    </row>
    <row r="39" spans="1:256" ht="35" customHeight="1" x14ac:dyDescent="0.15">
      <c r="A39" s="38" t="s">
        <v>11</v>
      </c>
      <c r="B39" s="36"/>
      <c r="C39" s="36"/>
      <c r="D39" s="359">
        <f>IF(B39="A",200*C39,IF(B39="N",50*C39,0))</f>
        <v>0</v>
      </c>
      <c r="E39" s="323"/>
      <c r="F39" s="323"/>
      <c r="G39" s="323"/>
      <c r="H39" s="323"/>
      <c r="I39" s="323"/>
      <c r="J39" s="323"/>
      <c r="K39" s="323"/>
      <c r="L39" s="323"/>
      <c r="M39" s="323"/>
      <c r="N39" s="323"/>
      <c r="O39" s="323"/>
      <c r="P39" s="323"/>
      <c r="Q39" s="323"/>
      <c r="R39" s="323"/>
      <c r="S39" s="323"/>
      <c r="T39" s="323"/>
      <c r="U39" s="323"/>
      <c r="V39" s="323"/>
      <c r="W39" s="323"/>
      <c r="X39" s="323"/>
      <c r="Y39" s="323"/>
      <c r="Z39" s="323"/>
      <c r="AA39" s="323"/>
      <c r="AB39" s="323"/>
      <c r="AC39" s="323"/>
      <c r="AD39" s="323"/>
      <c r="AE39" s="323"/>
      <c r="AF39" s="323"/>
      <c r="AG39" s="323"/>
      <c r="AH39" s="323"/>
      <c r="AI39" s="323"/>
      <c r="AJ39" s="323"/>
      <c r="AK39" s="323"/>
      <c r="AL39" s="323"/>
      <c r="AM39" s="323"/>
      <c r="AN39" s="323"/>
      <c r="AO39" s="323"/>
      <c r="AP39" s="323"/>
      <c r="AQ39" s="323"/>
      <c r="AR39" s="323"/>
      <c r="AS39" s="323"/>
      <c r="AT39" s="323"/>
      <c r="AU39" s="323"/>
      <c r="AV39" s="323"/>
      <c r="AW39" s="323"/>
      <c r="AX39" s="323"/>
      <c r="AY39" s="323"/>
      <c r="AZ39" s="323"/>
      <c r="BA39" s="323"/>
      <c r="BB39" s="323"/>
      <c r="BC39" s="323"/>
      <c r="BD39" s="323"/>
      <c r="BE39" s="323"/>
      <c r="BF39" s="323"/>
      <c r="BG39" s="323"/>
      <c r="BH39" s="323"/>
      <c r="BI39" s="323"/>
      <c r="BJ39" s="323"/>
      <c r="BK39" s="323"/>
      <c r="BL39" s="323"/>
      <c r="BM39" s="323"/>
      <c r="BN39" s="323"/>
      <c r="BO39" s="323"/>
      <c r="BP39" s="323"/>
      <c r="BQ39" s="323"/>
      <c r="BR39" s="323"/>
      <c r="BS39" s="323"/>
      <c r="BT39" s="323"/>
      <c r="BU39" s="323"/>
      <c r="BV39" s="323"/>
      <c r="BW39" s="323"/>
      <c r="BX39" s="323"/>
      <c r="BY39" s="323"/>
      <c r="BZ39" s="323"/>
      <c r="CA39" s="323"/>
      <c r="CB39" s="323"/>
      <c r="CC39" s="323"/>
      <c r="CD39" s="323"/>
      <c r="CE39" s="323"/>
      <c r="CF39" s="323"/>
      <c r="CG39" s="323"/>
      <c r="CH39" s="323"/>
      <c r="CI39" s="323"/>
      <c r="CJ39" s="323"/>
      <c r="CK39" s="323"/>
      <c r="CL39" s="323"/>
      <c r="CM39" s="323"/>
      <c r="CN39" s="323"/>
      <c r="CO39" s="323"/>
      <c r="CP39" s="323"/>
      <c r="CQ39" s="323"/>
      <c r="CR39" s="323"/>
      <c r="CS39" s="323"/>
      <c r="CT39" s="323"/>
      <c r="CU39" s="323"/>
      <c r="CV39" s="323"/>
      <c r="CW39" s="323"/>
      <c r="CX39" s="323"/>
      <c r="CY39" s="323"/>
      <c r="CZ39" s="323"/>
      <c r="DA39" s="323"/>
      <c r="DB39" s="323"/>
      <c r="DC39" s="323"/>
      <c r="DD39" s="323"/>
      <c r="DE39" s="323"/>
      <c r="DF39" s="323"/>
      <c r="DG39" s="323"/>
      <c r="DH39" s="323"/>
      <c r="DI39" s="323"/>
      <c r="DJ39" s="323"/>
      <c r="DK39" s="323"/>
      <c r="DL39" s="323"/>
      <c r="DM39" s="323"/>
      <c r="DN39" s="323"/>
      <c r="DO39" s="323"/>
      <c r="DP39" s="323"/>
      <c r="DQ39" s="323"/>
      <c r="DR39" s="323"/>
      <c r="DS39" s="323"/>
      <c r="DT39" s="323"/>
      <c r="DU39" s="323"/>
      <c r="DV39" s="323"/>
      <c r="DW39" s="323"/>
      <c r="DX39" s="323"/>
      <c r="DY39" s="323"/>
      <c r="DZ39" s="323"/>
      <c r="EA39" s="323"/>
      <c r="EB39" s="323"/>
      <c r="EC39" s="323"/>
      <c r="ED39" s="323"/>
      <c r="EE39" s="323"/>
      <c r="EF39" s="323"/>
      <c r="EG39" s="323"/>
      <c r="EH39" s="323"/>
      <c r="EI39" s="323"/>
      <c r="EJ39" s="323"/>
      <c r="EK39" s="323"/>
      <c r="EL39" s="323"/>
      <c r="EM39" s="323"/>
      <c r="EN39" s="323"/>
      <c r="EO39" s="323"/>
      <c r="EP39" s="323"/>
      <c r="EQ39" s="323"/>
      <c r="ER39" s="323"/>
      <c r="ES39" s="323"/>
      <c r="ET39" s="323"/>
      <c r="EU39" s="323"/>
      <c r="EV39" s="323"/>
      <c r="EW39" s="323"/>
      <c r="EX39" s="323"/>
      <c r="EY39" s="323"/>
      <c r="EZ39" s="323"/>
      <c r="FA39" s="323"/>
      <c r="FB39" s="323"/>
      <c r="FC39" s="323"/>
      <c r="FD39" s="323"/>
      <c r="FE39" s="323"/>
      <c r="FF39" s="323"/>
      <c r="FG39" s="323"/>
      <c r="FH39" s="323"/>
      <c r="FI39" s="323"/>
      <c r="FJ39" s="323"/>
      <c r="FK39" s="323"/>
      <c r="FL39" s="323"/>
      <c r="FM39" s="323"/>
      <c r="FN39" s="323"/>
      <c r="FO39" s="323"/>
      <c r="FP39" s="323"/>
      <c r="FQ39" s="323"/>
      <c r="FR39" s="323"/>
      <c r="FS39" s="323"/>
      <c r="FT39" s="323"/>
      <c r="FU39" s="323"/>
      <c r="FV39" s="323"/>
      <c r="FW39" s="323"/>
      <c r="FX39" s="323"/>
      <c r="FY39" s="323"/>
      <c r="FZ39" s="323"/>
      <c r="GA39" s="323"/>
      <c r="GB39" s="323"/>
      <c r="GC39" s="323"/>
      <c r="GD39" s="323"/>
      <c r="GE39" s="323"/>
      <c r="GF39" s="323"/>
      <c r="GG39" s="323"/>
      <c r="GH39" s="323"/>
      <c r="GI39" s="323"/>
      <c r="GJ39" s="323"/>
      <c r="GK39" s="323"/>
      <c r="GL39" s="323"/>
      <c r="GM39" s="323"/>
      <c r="GN39" s="323"/>
      <c r="GO39" s="323"/>
      <c r="GP39" s="323"/>
      <c r="GQ39" s="323"/>
      <c r="GR39" s="323"/>
      <c r="GS39" s="323"/>
      <c r="GT39" s="323"/>
      <c r="GU39" s="323"/>
      <c r="GV39" s="323"/>
      <c r="GW39" s="323"/>
      <c r="GX39" s="323"/>
      <c r="GY39" s="323"/>
      <c r="GZ39" s="323"/>
      <c r="HA39" s="323"/>
      <c r="HB39" s="323"/>
      <c r="HC39" s="323"/>
      <c r="HD39" s="323"/>
      <c r="HE39" s="323"/>
      <c r="HF39" s="323"/>
      <c r="HG39" s="323"/>
      <c r="HH39" s="323"/>
      <c r="HI39" s="323"/>
      <c r="HJ39" s="323"/>
      <c r="HK39" s="323"/>
      <c r="HL39" s="323"/>
      <c r="HM39" s="323"/>
      <c r="HN39" s="323"/>
      <c r="HO39" s="323"/>
      <c r="HP39" s="323"/>
      <c r="HQ39" s="323"/>
      <c r="HR39" s="323"/>
      <c r="HS39" s="323"/>
      <c r="HT39" s="323"/>
      <c r="HU39" s="323"/>
      <c r="HV39" s="323"/>
      <c r="HW39" s="323"/>
      <c r="HX39" s="323"/>
      <c r="HY39" s="323"/>
      <c r="HZ39" s="323"/>
      <c r="IA39" s="323"/>
      <c r="IB39" s="323"/>
      <c r="IC39" s="323"/>
      <c r="ID39" s="323"/>
      <c r="IE39" s="323"/>
      <c r="IF39" s="323"/>
      <c r="IG39" s="323"/>
      <c r="IH39" s="323"/>
      <c r="II39" s="323"/>
      <c r="IJ39" s="323"/>
      <c r="IK39" s="323"/>
      <c r="IL39" s="323"/>
      <c r="IM39" s="323"/>
      <c r="IN39" s="323"/>
      <c r="IO39" s="323"/>
      <c r="IP39" s="323"/>
      <c r="IQ39" s="323"/>
      <c r="IR39" s="323"/>
      <c r="IS39" s="323"/>
      <c r="IT39" s="323"/>
      <c r="IU39" s="323"/>
      <c r="IV39" s="323"/>
    </row>
    <row r="40" spans="1:256" ht="15.75" customHeight="1" thickBot="1" x14ac:dyDescent="0.2">
      <c r="A40" s="355" t="s">
        <v>2</v>
      </c>
      <c r="B40" s="356"/>
      <c r="C40" s="360">
        <f>SUM(C39)</f>
        <v>0</v>
      </c>
      <c r="D40" s="361">
        <f>SUM(D39)</f>
        <v>0</v>
      </c>
      <c r="E40" s="323"/>
      <c r="F40" s="323"/>
      <c r="G40" s="323"/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323"/>
      <c r="S40" s="323"/>
      <c r="T40" s="323"/>
      <c r="U40" s="323"/>
      <c r="V40" s="323"/>
      <c r="W40" s="323"/>
      <c r="X40" s="323"/>
      <c r="Y40" s="323"/>
      <c r="Z40" s="323"/>
      <c r="AA40" s="323"/>
      <c r="AB40" s="323"/>
      <c r="AC40" s="323"/>
      <c r="AD40" s="323"/>
      <c r="AE40" s="323"/>
      <c r="AF40" s="323"/>
      <c r="AG40" s="323"/>
      <c r="AH40" s="323"/>
      <c r="AI40" s="323"/>
      <c r="AJ40" s="323"/>
      <c r="AK40" s="323"/>
      <c r="AL40" s="323"/>
      <c r="AM40" s="323"/>
      <c r="AN40" s="323"/>
      <c r="AO40" s="323"/>
      <c r="AP40" s="323"/>
      <c r="AQ40" s="323"/>
      <c r="AR40" s="323"/>
      <c r="AS40" s="323"/>
      <c r="AT40" s="323"/>
      <c r="AU40" s="323"/>
      <c r="AV40" s="323"/>
      <c r="AW40" s="323"/>
      <c r="AX40" s="323"/>
      <c r="AY40" s="323"/>
      <c r="AZ40" s="323"/>
      <c r="BA40" s="323"/>
      <c r="BB40" s="323"/>
      <c r="BC40" s="323"/>
      <c r="BD40" s="323"/>
      <c r="BE40" s="323"/>
      <c r="BF40" s="323"/>
      <c r="BG40" s="323"/>
      <c r="BH40" s="323"/>
      <c r="BI40" s="323"/>
      <c r="BJ40" s="323"/>
      <c r="BK40" s="323"/>
      <c r="BL40" s="323"/>
      <c r="BM40" s="323"/>
      <c r="BN40" s="323"/>
      <c r="BO40" s="323"/>
      <c r="BP40" s="323"/>
      <c r="BQ40" s="323"/>
      <c r="BR40" s="323"/>
      <c r="BS40" s="323"/>
      <c r="BT40" s="323"/>
      <c r="BU40" s="323"/>
      <c r="BV40" s="323"/>
      <c r="BW40" s="323"/>
      <c r="BX40" s="323"/>
      <c r="BY40" s="323"/>
      <c r="BZ40" s="323"/>
      <c r="CA40" s="323"/>
      <c r="CB40" s="323"/>
      <c r="CC40" s="323"/>
      <c r="CD40" s="323"/>
      <c r="CE40" s="323"/>
      <c r="CF40" s="323"/>
      <c r="CG40" s="323"/>
      <c r="CH40" s="323"/>
      <c r="CI40" s="323"/>
      <c r="CJ40" s="323"/>
      <c r="CK40" s="323"/>
      <c r="CL40" s="323"/>
      <c r="CM40" s="323"/>
      <c r="CN40" s="323"/>
      <c r="CO40" s="323"/>
      <c r="CP40" s="323"/>
      <c r="CQ40" s="323"/>
      <c r="CR40" s="323"/>
      <c r="CS40" s="323"/>
      <c r="CT40" s="323"/>
      <c r="CU40" s="323"/>
      <c r="CV40" s="323"/>
      <c r="CW40" s="323"/>
      <c r="CX40" s="323"/>
      <c r="CY40" s="323"/>
      <c r="CZ40" s="323"/>
      <c r="DA40" s="323"/>
      <c r="DB40" s="323"/>
      <c r="DC40" s="323"/>
      <c r="DD40" s="323"/>
      <c r="DE40" s="323"/>
      <c r="DF40" s="323"/>
      <c r="DG40" s="323"/>
      <c r="DH40" s="323"/>
      <c r="DI40" s="323"/>
      <c r="DJ40" s="323"/>
      <c r="DK40" s="323"/>
      <c r="DL40" s="323"/>
      <c r="DM40" s="323"/>
      <c r="DN40" s="323"/>
      <c r="DO40" s="323"/>
      <c r="DP40" s="323"/>
      <c r="DQ40" s="323"/>
      <c r="DR40" s="323"/>
      <c r="DS40" s="323"/>
      <c r="DT40" s="323"/>
      <c r="DU40" s="323"/>
      <c r="DV40" s="323"/>
      <c r="DW40" s="323"/>
      <c r="DX40" s="323"/>
      <c r="DY40" s="323"/>
      <c r="DZ40" s="323"/>
      <c r="EA40" s="323"/>
      <c r="EB40" s="323"/>
      <c r="EC40" s="323"/>
      <c r="ED40" s="323"/>
      <c r="EE40" s="323"/>
      <c r="EF40" s="323"/>
      <c r="EG40" s="323"/>
      <c r="EH40" s="323"/>
      <c r="EI40" s="323"/>
      <c r="EJ40" s="323"/>
      <c r="EK40" s="323"/>
      <c r="EL40" s="323"/>
      <c r="EM40" s="323"/>
      <c r="EN40" s="323"/>
      <c r="EO40" s="323"/>
      <c r="EP40" s="323"/>
      <c r="EQ40" s="323"/>
      <c r="ER40" s="323"/>
      <c r="ES40" s="323"/>
      <c r="ET40" s="323"/>
      <c r="EU40" s="323"/>
      <c r="EV40" s="323"/>
      <c r="EW40" s="323"/>
      <c r="EX40" s="323"/>
      <c r="EY40" s="323"/>
      <c r="EZ40" s="323"/>
      <c r="FA40" s="323"/>
      <c r="FB40" s="323"/>
      <c r="FC40" s="323"/>
      <c r="FD40" s="323"/>
      <c r="FE40" s="323"/>
      <c r="FF40" s="323"/>
      <c r="FG40" s="323"/>
      <c r="FH40" s="323"/>
      <c r="FI40" s="323"/>
      <c r="FJ40" s="323"/>
      <c r="FK40" s="323"/>
      <c r="FL40" s="323"/>
      <c r="FM40" s="323"/>
      <c r="FN40" s="323"/>
      <c r="FO40" s="323"/>
      <c r="FP40" s="323"/>
      <c r="FQ40" s="323"/>
      <c r="FR40" s="323"/>
      <c r="FS40" s="323"/>
      <c r="FT40" s="323"/>
      <c r="FU40" s="323"/>
      <c r="FV40" s="323"/>
      <c r="FW40" s="323"/>
      <c r="FX40" s="323"/>
      <c r="FY40" s="323"/>
      <c r="FZ40" s="323"/>
      <c r="GA40" s="323"/>
      <c r="GB40" s="323"/>
      <c r="GC40" s="323"/>
      <c r="GD40" s="323"/>
      <c r="GE40" s="323"/>
      <c r="GF40" s="323"/>
      <c r="GG40" s="323"/>
      <c r="GH40" s="323"/>
      <c r="GI40" s="323"/>
      <c r="GJ40" s="323"/>
      <c r="GK40" s="323"/>
      <c r="GL40" s="323"/>
      <c r="GM40" s="323"/>
      <c r="GN40" s="323"/>
      <c r="GO40" s="323"/>
      <c r="GP40" s="323"/>
      <c r="GQ40" s="323"/>
      <c r="GR40" s="323"/>
      <c r="GS40" s="323"/>
      <c r="GT40" s="323"/>
      <c r="GU40" s="323"/>
      <c r="GV40" s="323"/>
      <c r="GW40" s="323"/>
      <c r="GX40" s="323"/>
      <c r="GY40" s="323"/>
      <c r="GZ40" s="323"/>
      <c r="HA40" s="323"/>
      <c r="HB40" s="323"/>
      <c r="HC40" s="323"/>
      <c r="HD40" s="323"/>
      <c r="HE40" s="323"/>
      <c r="HF40" s="323"/>
      <c r="HG40" s="323"/>
      <c r="HH40" s="323"/>
      <c r="HI40" s="323"/>
      <c r="HJ40" s="323"/>
      <c r="HK40" s="323"/>
      <c r="HL40" s="323"/>
      <c r="HM40" s="323"/>
      <c r="HN40" s="323"/>
      <c r="HO40" s="323"/>
      <c r="HP40" s="323"/>
      <c r="HQ40" s="323"/>
      <c r="HR40" s="323"/>
      <c r="HS40" s="323"/>
      <c r="HT40" s="323"/>
      <c r="HU40" s="323"/>
      <c r="HV40" s="323"/>
      <c r="HW40" s="323"/>
      <c r="HX40" s="323"/>
      <c r="HY40" s="323"/>
      <c r="HZ40" s="323"/>
      <c r="IA40" s="323"/>
      <c r="IB40" s="323"/>
      <c r="IC40" s="323"/>
      <c r="ID40" s="323"/>
      <c r="IE40" s="323"/>
      <c r="IF40" s="323"/>
      <c r="IG40" s="323"/>
      <c r="IH40" s="323"/>
      <c r="II40" s="323"/>
      <c r="IJ40" s="323"/>
      <c r="IK40" s="323"/>
      <c r="IL40" s="323"/>
      <c r="IM40" s="323"/>
      <c r="IN40" s="323"/>
      <c r="IO40" s="323"/>
      <c r="IP40" s="323"/>
      <c r="IQ40" s="323"/>
      <c r="IR40" s="323"/>
      <c r="IS40" s="323"/>
      <c r="IT40" s="323"/>
      <c r="IU40" s="323"/>
      <c r="IV40" s="323"/>
    </row>
    <row r="41" spans="1:256" s="8" customFormat="1" ht="15" customHeight="1" thickBot="1" x14ac:dyDescent="0.25">
      <c r="A41" s="5"/>
      <c r="B41" s="351"/>
      <c r="C41" s="351"/>
      <c r="D41" s="351"/>
      <c r="E41" s="5"/>
      <c r="F41" s="5"/>
      <c r="G41" s="5"/>
      <c r="H41" s="5"/>
      <c r="I41" s="5"/>
      <c r="J41" s="5"/>
    </row>
    <row r="42" spans="1:256" s="24" customFormat="1" ht="25" customHeight="1" x14ac:dyDescent="0.15">
      <c r="A42" s="340" t="s">
        <v>208</v>
      </c>
      <c r="B42" s="230" t="s">
        <v>154</v>
      </c>
      <c r="C42" s="230" t="s">
        <v>4</v>
      </c>
      <c r="D42" s="232" t="s">
        <v>7</v>
      </c>
    </row>
    <row r="43" spans="1:256" s="343" customFormat="1" ht="20" customHeight="1" x14ac:dyDescent="0.15">
      <c r="A43" s="342" t="s">
        <v>155</v>
      </c>
      <c r="B43" s="231"/>
      <c r="C43" s="231"/>
      <c r="D43" s="233"/>
    </row>
    <row r="44" spans="1:256" ht="35" customHeight="1" x14ac:dyDescent="0.15">
      <c r="A44" s="38" t="s">
        <v>11</v>
      </c>
      <c r="B44" s="36"/>
      <c r="C44" s="36"/>
      <c r="D44" s="359">
        <f>IF(B44="A",500*C44,IF(B44="N",200*C44,0))</f>
        <v>0</v>
      </c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323"/>
      <c r="W44" s="323"/>
      <c r="X44" s="323"/>
      <c r="Y44" s="323"/>
      <c r="Z44" s="323"/>
      <c r="AA44" s="323"/>
      <c r="AB44" s="323"/>
      <c r="AC44" s="323"/>
      <c r="AD44" s="323"/>
      <c r="AE44" s="323"/>
      <c r="AF44" s="323"/>
      <c r="AG44" s="323"/>
      <c r="AH44" s="323"/>
      <c r="AI44" s="323"/>
      <c r="AJ44" s="323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  <c r="AV44" s="323"/>
      <c r="AW44" s="323"/>
      <c r="AX44" s="323"/>
      <c r="AY44" s="323"/>
      <c r="AZ44" s="323"/>
      <c r="BA44" s="323"/>
      <c r="BB44" s="323"/>
      <c r="BC44" s="323"/>
      <c r="BD44" s="323"/>
      <c r="BE44" s="323"/>
      <c r="BF44" s="323"/>
      <c r="BG44" s="323"/>
      <c r="BH44" s="323"/>
      <c r="BI44" s="323"/>
      <c r="BJ44" s="323"/>
      <c r="BK44" s="323"/>
      <c r="BL44" s="323"/>
      <c r="BM44" s="323"/>
      <c r="BN44" s="323"/>
      <c r="BO44" s="323"/>
      <c r="BP44" s="323"/>
      <c r="BQ44" s="323"/>
      <c r="BR44" s="323"/>
      <c r="BS44" s="323"/>
      <c r="BT44" s="323"/>
      <c r="BU44" s="323"/>
      <c r="BV44" s="323"/>
      <c r="BW44" s="323"/>
      <c r="BX44" s="323"/>
      <c r="BY44" s="323"/>
      <c r="BZ44" s="323"/>
      <c r="CA44" s="323"/>
      <c r="CB44" s="323"/>
      <c r="CC44" s="323"/>
      <c r="CD44" s="323"/>
      <c r="CE44" s="323"/>
      <c r="CF44" s="323"/>
      <c r="CG44" s="323"/>
      <c r="CH44" s="323"/>
      <c r="CI44" s="323"/>
      <c r="CJ44" s="323"/>
      <c r="CK44" s="323"/>
      <c r="CL44" s="323"/>
      <c r="CM44" s="323"/>
      <c r="CN44" s="323"/>
      <c r="CO44" s="323"/>
      <c r="CP44" s="323"/>
      <c r="CQ44" s="323"/>
      <c r="CR44" s="323"/>
      <c r="CS44" s="323"/>
      <c r="CT44" s="323"/>
      <c r="CU44" s="323"/>
      <c r="CV44" s="323"/>
      <c r="CW44" s="323"/>
      <c r="CX44" s="323"/>
      <c r="CY44" s="323"/>
      <c r="CZ44" s="323"/>
      <c r="DA44" s="323"/>
      <c r="DB44" s="323"/>
      <c r="DC44" s="323"/>
      <c r="DD44" s="323"/>
      <c r="DE44" s="323"/>
      <c r="DF44" s="323"/>
      <c r="DG44" s="323"/>
      <c r="DH44" s="323"/>
      <c r="DI44" s="323"/>
      <c r="DJ44" s="323"/>
      <c r="DK44" s="323"/>
      <c r="DL44" s="323"/>
      <c r="DM44" s="323"/>
      <c r="DN44" s="323"/>
      <c r="DO44" s="323"/>
      <c r="DP44" s="323"/>
      <c r="DQ44" s="323"/>
      <c r="DR44" s="323"/>
      <c r="DS44" s="323"/>
      <c r="DT44" s="323"/>
      <c r="DU44" s="323"/>
      <c r="DV44" s="323"/>
      <c r="DW44" s="323"/>
      <c r="DX44" s="323"/>
      <c r="DY44" s="323"/>
      <c r="DZ44" s="323"/>
      <c r="EA44" s="323"/>
      <c r="EB44" s="323"/>
      <c r="EC44" s="323"/>
      <c r="ED44" s="323"/>
      <c r="EE44" s="323"/>
      <c r="EF44" s="323"/>
      <c r="EG44" s="323"/>
      <c r="EH44" s="323"/>
      <c r="EI44" s="323"/>
      <c r="EJ44" s="323"/>
      <c r="EK44" s="323"/>
      <c r="EL44" s="323"/>
      <c r="EM44" s="323"/>
      <c r="EN44" s="323"/>
      <c r="EO44" s="323"/>
      <c r="EP44" s="323"/>
      <c r="EQ44" s="323"/>
      <c r="ER44" s="323"/>
      <c r="ES44" s="323"/>
      <c r="ET44" s="323"/>
      <c r="EU44" s="323"/>
      <c r="EV44" s="323"/>
      <c r="EW44" s="323"/>
      <c r="EX44" s="323"/>
      <c r="EY44" s="323"/>
      <c r="EZ44" s="323"/>
      <c r="FA44" s="323"/>
      <c r="FB44" s="323"/>
      <c r="FC44" s="323"/>
      <c r="FD44" s="323"/>
      <c r="FE44" s="323"/>
      <c r="FF44" s="323"/>
      <c r="FG44" s="323"/>
      <c r="FH44" s="323"/>
      <c r="FI44" s="323"/>
      <c r="FJ44" s="323"/>
      <c r="FK44" s="323"/>
      <c r="FL44" s="323"/>
      <c r="FM44" s="323"/>
      <c r="FN44" s="323"/>
      <c r="FO44" s="323"/>
      <c r="FP44" s="323"/>
      <c r="FQ44" s="323"/>
      <c r="FR44" s="323"/>
      <c r="FS44" s="323"/>
      <c r="FT44" s="323"/>
      <c r="FU44" s="323"/>
      <c r="FV44" s="323"/>
      <c r="FW44" s="323"/>
      <c r="FX44" s="323"/>
      <c r="FY44" s="323"/>
      <c r="FZ44" s="323"/>
      <c r="GA44" s="323"/>
      <c r="GB44" s="323"/>
      <c r="GC44" s="323"/>
      <c r="GD44" s="323"/>
      <c r="GE44" s="323"/>
      <c r="GF44" s="323"/>
      <c r="GG44" s="323"/>
      <c r="GH44" s="323"/>
      <c r="GI44" s="323"/>
      <c r="GJ44" s="323"/>
      <c r="GK44" s="323"/>
      <c r="GL44" s="323"/>
      <c r="GM44" s="323"/>
      <c r="GN44" s="323"/>
      <c r="GO44" s="323"/>
      <c r="GP44" s="323"/>
      <c r="GQ44" s="323"/>
      <c r="GR44" s="323"/>
      <c r="GS44" s="323"/>
      <c r="GT44" s="323"/>
      <c r="GU44" s="323"/>
      <c r="GV44" s="323"/>
      <c r="GW44" s="323"/>
      <c r="GX44" s="323"/>
      <c r="GY44" s="323"/>
      <c r="GZ44" s="323"/>
      <c r="HA44" s="323"/>
      <c r="HB44" s="323"/>
      <c r="HC44" s="323"/>
      <c r="HD44" s="323"/>
      <c r="HE44" s="323"/>
      <c r="HF44" s="323"/>
      <c r="HG44" s="323"/>
      <c r="HH44" s="323"/>
      <c r="HI44" s="323"/>
      <c r="HJ44" s="323"/>
      <c r="HK44" s="323"/>
      <c r="HL44" s="323"/>
      <c r="HM44" s="323"/>
      <c r="HN44" s="323"/>
      <c r="HO44" s="323"/>
      <c r="HP44" s="323"/>
      <c r="HQ44" s="323"/>
      <c r="HR44" s="323"/>
      <c r="HS44" s="323"/>
      <c r="HT44" s="323"/>
      <c r="HU44" s="323"/>
      <c r="HV44" s="323"/>
      <c r="HW44" s="323"/>
      <c r="HX44" s="323"/>
      <c r="HY44" s="323"/>
      <c r="HZ44" s="323"/>
      <c r="IA44" s="323"/>
      <c r="IB44" s="323"/>
      <c r="IC44" s="323"/>
      <c r="ID44" s="323"/>
      <c r="IE44" s="323"/>
      <c r="IF44" s="323"/>
      <c r="IG44" s="323"/>
      <c r="IH44" s="323"/>
      <c r="II44" s="323"/>
      <c r="IJ44" s="323"/>
      <c r="IK44" s="323"/>
      <c r="IL44" s="323"/>
      <c r="IM44" s="323"/>
      <c r="IN44" s="323"/>
      <c r="IO44" s="323"/>
      <c r="IP44" s="323"/>
      <c r="IQ44" s="323"/>
      <c r="IR44" s="323"/>
      <c r="IS44" s="323"/>
      <c r="IT44" s="323"/>
      <c r="IU44" s="323"/>
      <c r="IV44" s="323"/>
    </row>
    <row r="45" spans="1:256" ht="15.75" customHeight="1" thickBot="1" x14ac:dyDescent="0.2">
      <c r="A45" s="355" t="s">
        <v>2</v>
      </c>
      <c r="B45" s="356"/>
      <c r="C45" s="360">
        <f>SUM(C44)</f>
        <v>0</v>
      </c>
      <c r="D45" s="361">
        <f>SUM(D44)</f>
        <v>0</v>
      </c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R45" s="323"/>
      <c r="S45" s="323"/>
      <c r="T45" s="323"/>
      <c r="U45" s="323"/>
      <c r="V45" s="323"/>
      <c r="W45" s="323"/>
      <c r="X45" s="323"/>
      <c r="Y45" s="323"/>
      <c r="Z45" s="323"/>
      <c r="AA45" s="323"/>
      <c r="AB45" s="323"/>
      <c r="AC45" s="323"/>
      <c r="AD45" s="323"/>
      <c r="AE45" s="323"/>
      <c r="AF45" s="323"/>
      <c r="AG45" s="323"/>
      <c r="AH45" s="323"/>
      <c r="AI45" s="323"/>
      <c r="AJ45" s="323"/>
      <c r="AK45" s="323"/>
      <c r="AL45" s="323"/>
      <c r="AM45" s="323"/>
      <c r="AN45" s="323"/>
      <c r="AO45" s="323"/>
      <c r="AP45" s="323"/>
      <c r="AQ45" s="323"/>
      <c r="AR45" s="323"/>
      <c r="AS45" s="323"/>
      <c r="AT45" s="323"/>
      <c r="AU45" s="323"/>
      <c r="AV45" s="323"/>
      <c r="AW45" s="323"/>
      <c r="AX45" s="323"/>
      <c r="AY45" s="323"/>
      <c r="AZ45" s="323"/>
      <c r="BA45" s="323"/>
      <c r="BB45" s="323"/>
      <c r="BC45" s="323"/>
      <c r="BD45" s="323"/>
      <c r="BE45" s="323"/>
      <c r="BF45" s="323"/>
      <c r="BG45" s="323"/>
      <c r="BH45" s="323"/>
      <c r="BI45" s="323"/>
      <c r="BJ45" s="323"/>
      <c r="BK45" s="323"/>
      <c r="BL45" s="323"/>
      <c r="BM45" s="323"/>
      <c r="BN45" s="323"/>
      <c r="BO45" s="323"/>
      <c r="BP45" s="323"/>
      <c r="BQ45" s="323"/>
      <c r="BR45" s="323"/>
      <c r="BS45" s="323"/>
      <c r="BT45" s="323"/>
      <c r="BU45" s="323"/>
      <c r="BV45" s="323"/>
      <c r="BW45" s="323"/>
      <c r="BX45" s="323"/>
      <c r="BY45" s="323"/>
      <c r="BZ45" s="323"/>
      <c r="CA45" s="323"/>
      <c r="CB45" s="323"/>
      <c r="CC45" s="323"/>
      <c r="CD45" s="323"/>
      <c r="CE45" s="323"/>
      <c r="CF45" s="323"/>
      <c r="CG45" s="323"/>
      <c r="CH45" s="323"/>
      <c r="CI45" s="323"/>
      <c r="CJ45" s="323"/>
      <c r="CK45" s="323"/>
      <c r="CL45" s="323"/>
      <c r="CM45" s="323"/>
      <c r="CN45" s="323"/>
      <c r="CO45" s="323"/>
      <c r="CP45" s="323"/>
      <c r="CQ45" s="323"/>
      <c r="CR45" s="323"/>
      <c r="CS45" s="323"/>
      <c r="CT45" s="323"/>
      <c r="CU45" s="323"/>
      <c r="CV45" s="323"/>
      <c r="CW45" s="323"/>
      <c r="CX45" s="323"/>
      <c r="CY45" s="323"/>
      <c r="CZ45" s="323"/>
      <c r="DA45" s="323"/>
      <c r="DB45" s="323"/>
      <c r="DC45" s="323"/>
      <c r="DD45" s="323"/>
      <c r="DE45" s="323"/>
      <c r="DF45" s="323"/>
      <c r="DG45" s="323"/>
      <c r="DH45" s="323"/>
      <c r="DI45" s="323"/>
      <c r="DJ45" s="323"/>
      <c r="DK45" s="323"/>
      <c r="DL45" s="323"/>
      <c r="DM45" s="323"/>
      <c r="DN45" s="323"/>
      <c r="DO45" s="323"/>
      <c r="DP45" s="323"/>
      <c r="DQ45" s="323"/>
      <c r="DR45" s="323"/>
      <c r="DS45" s="323"/>
      <c r="DT45" s="323"/>
      <c r="DU45" s="323"/>
      <c r="DV45" s="323"/>
      <c r="DW45" s="323"/>
      <c r="DX45" s="323"/>
      <c r="DY45" s="323"/>
      <c r="DZ45" s="323"/>
      <c r="EA45" s="323"/>
      <c r="EB45" s="323"/>
      <c r="EC45" s="323"/>
      <c r="ED45" s="323"/>
      <c r="EE45" s="323"/>
      <c r="EF45" s="323"/>
      <c r="EG45" s="323"/>
      <c r="EH45" s="323"/>
      <c r="EI45" s="323"/>
      <c r="EJ45" s="323"/>
      <c r="EK45" s="323"/>
      <c r="EL45" s="323"/>
      <c r="EM45" s="323"/>
      <c r="EN45" s="323"/>
      <c r="EO45" s="323"/>
      <c r="EP45" s="323"/>
      <c r="EQ45" s="323"/>
      <c r="ER45" s="323"/>
      <c r="ES45" s="323"/>
      <c r="ET45" s="323"/>
      <c r="EU45" s="323"/>
      <c r="EV45" s="323"/>
      <c r="EW45" s="323"/>
      <c r="EX45" s="323"/>
      <c r="EY45" s="323"/>
      <c r="EZ45" s="323"/>
      <c r="FA45" s="323"/>
      <c r="FB45" s="323"/>
      <c r="FC45" s="323"/>
      <c r="FD45" s="323"/>
      <c r="FE45" s="323"/>
      <c r="FF45" s="323"/>
      <c r="FG45" s="323"/>
      <c r="FH45" s="323"/>
      <c r="FI45" s="323"/>
      <c r="FJ45" s="323"/>
      <c r="FK45" s="323"/>
      <c r="FL45" s="323"/>
      <c r="FM45" s="323"/>
      <c r="FN45" s="323"/>
      <c r="FO45" s="323"/>
      <c r="FP45" s="323"/>
      <c r="FQ45" s="323"/>
      <c r="FR45" s="323"/>
      <c r="FS45" s="323"/>
      <c r="FT45" s="323"/>
      <c r="FU45" s="323"/>
      <c r="FV45" s="323"/>
      <c r="FW45" s="323"/>
      <c r="FX45" s="323"/>
      <c r="FY45" s="323"/>
      <c r="FZ45" s="323"/>
      <c r="GA45" s="323"/>
      <c r="GB45" s="323"/>
      <c r="GC45" s="323"/>
      <c r="GD45" s="323"/>
      <c r="GE45" s="323"/>
      <c r="GF45" s="323"/>
      <c r="GG45" s="323"/>
      <c r="GH45" s="323"/>
      <c r="GI45" s="323"/>
      <c r="GJ45" s="323"/>
      <c r="GK45" s="323"/>
      <c r="GL45" s="323"/>
      <c r="GM45" s="323"/>
      <c r="GN45" s="323"/>
      <c r="GO45" s="323"/>
      <c r="GP45" s="323"/>
      <c r="GQ45" s="323"/>
      <c r="GR45" s="323"/>
      <c r="GS45" s="323"/>
      <c r="GT45" s="323"/>
      <c r="GU45" s="323"/>
      <c r="GV45" s="323"/>
      <c r="GW45" s="323"/>
      <c r="GX45" s="323"/>
      <c r="GY45" s="323"/>
      <c r="GZ45" s="323"/>
      <c r="HA45" s="323"/>
      <c r="HB45" s="323"/>
      <c r="HC45" s="323"/>
      <c r="HD45" s="323"/>
      <c r="HE45" s="323"/>
      <c r="HF45" s="323"/>
      <c r="HG45" s="323"/>
      <c r="HH45" s="323"/>
      <c r="HI45" s="323"/>
      <c r="HJ45" s="323"/>
      <c r="HK45" s="323"/>
      <c r="HL45" s="323"/>
      <c r="HM45" s="323"/>
      <c r="HN45" s="323"/>
      <c r="HO45" s="323"/>
      <c r="HP45" s="323"/>
      <c r="HQ45" s="323"/>
      <c r="HR45" s="323"/>
      <c r="HS45" s="323"/>
      <c r="HT45" s="323"/>
      <c r="HU45" s="323"/>
      <c r="HV45" s="323"/>
      <c r="HW45" s="323"/>
      <c r="HX45" s="323"/>
      <c r="HY45" s="323"/>
      <c r="HZ45" s="323"/>
      <c r="IA45" s="323"/>
      <c r="IB45" s="323"/>
      <c r="IC45" s="323"/>
      <c r="ID45" s="323"/>
      <c r="IE45" s="323"/>
      <c r="IF45" s="323"/>
      <c r="IG45" s="323"/>
      <c r="IH45" s="323"/>
      <c r="II45" s="323"/>
      <c r="IJ45" s="323"/>
      <c r="IK45" s="323"/>
      <c r="IL45" s="323"/>
      <c r="IM45" s="323"/>
      <c r="IN45" s="323"/>
      <c r="IO45" s="323"/>
      <c r="IP45" s="323"/>
      <c r="IQ45" s="323"/>
      <c r="IR45" s="323"/>
      <c r="IS45" s="323"/>
      <c r="IT45" s="323"/>
      <c r="IU45" s="323"/>
      <c r="IV45" s="323"/>
    </row>
    <row r="46" spans="1:256" s="8" customFormat="1" ht="15" customHeight="1" thickBot="1" x14ac:dyDescent="0.25">
      <c r="A46" s="5"/>
      <c r="B46" s="351"/>
      <c r="C46" s="351"/>
      <c r="D46" s="351"/>
      <c r="E46" s="5"/>
      <c r="F46" s="5"/>
      <c r="G46" s="5"/>
      <c r="H46" s="5"/>
      <c r="I46" s="5"/>
      <c r="J46" s="5"/>
    </row>
    <row r="47" spans="1:256" s="24" customFormat="1" ht="25" customHeight="1" x14ac:dyDescent="0.15">
      <c r="A47" s="340" t="s">
        <v>209</v>
      </c>
      <c r="B47" s="230" t="s">
        <v>154</v>
      </c>
      <c r="C47" s="230" t="s">
        <v>4</v>
      </c>
      <c r="D47" s="232" t="s">
        <v>7</v>
      </c>
    </row>
    <row r="48" spans="1:256" s="343" customFormat="1" ht="20" customHeight="1" x14ac:dyDescent="0.15">
      <c r="A48" s="342" t="s">
        <v>177</v>
      </c>
      <c r="B48" s="231"/>
      <c r="C48" s="231"/>
      <c r="D48" s="233"/>
    </row>
    <row r="49" spans="1:256" ht="35" customHeight="1" x14ac:dyDescent="0.15">
      <c r="A49" s="38" t="s">
        <v>12</v>
      </c>
      <c r="B49" s="36"/>
      <c r="C49" s="36"/>
      <c r="D49" s="359">
        <f>IF(B49="A",30*C49,IF(B49="N",10*C49,0))</f>
        <v>0</v>
      </c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R49" s="323"/>
      <c r="S49" s="323"/>
      <c r="T49" s="323"/>
      <c r="U49" s="323"/>
      <c r="V49" s="323"/>
      <c r="W49" s="323"/>
      <c r="X49" s="323"/>
      <c r="Y49" s="323"/>
      <c r="Z49" s="323"/>
      <c r="AA49" s="323"/>
      <c r="AB49" s="323"/>
      <c r="AC49" s="323"/>
      <c r="AD49" s="323"/>
      <c r="AE49" s="323"/>
      <c r="AF49" s="323"/>
      <c r="AG49" s="323"/>
      <c r="AH49" s="323"/>
      <c r="AI49" s="323"/>
      <c r="AJ49" s="323"/>
      <c r="AK49" s="323"/>
      <c r="AL49" s="323"/>
      <c r="AM49" s="323"/>
      <c r="AN49" s="323"/>
      <c r="AO49" s="323"/>
      <c r="AP49" s="323"/>
      <c r="AQ49" s="323"/>
      <c r="AR49" s="323"/>
      <c r="AS49" s="323"/>
      <c r="AT49" s="323"/>
      <c r="AU49" s="323"/>
      <c r="AV49" s="323"/>
      <c r="AW49" s="323"/>
      <c r="AX49" s="323"/>
      <c r="AY49" s="323"/>
      <c r="AZ49" s="323"/>
      <c r="BA49" s="323"/>
      <c r="BB49" s="323"/>
      <c r="BC49" s="323"/>
      <c r="BD49" s="323"/>
      <c r="BE49" s="323"/>
      <c r="BF49" s="323"/>
      <c r="BG49" s="323"/>
      <c r="BH49" s="323"/>
      <c r="BI49" s="323"/>
      <c r="BJ49" s="323"/>
      <c r="BK49" s="323"/>
      <c r="BL49" s="323"/>
      <c r="BM49" s="323"/>
      <c r="BN49" s="323"/>
      <c r="BO49" s="323"/>
      <c r="BP49" s="323"/>
      <c r="BQ49" s="323"/>
      <c r="BR49" s="323"/>
      <c r="BS49" s="323"/>
      <c r="BT49" s="323"/>
      <c r="BU49" s="323"/>
      <c r="BV49" s="323"/>
      <c r="BW49" s="323"/>
      <c r="BX49" s="323"/>
      <c r="BY49" s="323"/>
      <c r="BZ49" s="323"/>
      <c r="CA49" s="323"/>
      <c r="CB49" s="323"/>
      <c r="CC49" s="323"/>
      <c r="CD49" s="323"/>
      <c r="CE49" s="323"/>
      <c r="CF49" s="323"/>
      <c r="CG49" s="323"/>
      <c r="CH49" s="323"/>
      <c r="CI49" s="323"/>
      <c r="CJ49" s="323"/>
      <c r="CK49" s="323"/>
      <c r="CL49" s="323"/>
      <c r="CM49" s="323"/>
      <c r="CN49" s="323"/>
      <c r="CO49" s="323"/>
      <c r="CP49" s="323"/>
      <c r="CQ49" s="323"/>
      <c r="CR49" s="323"/>
      <c r="CS49" s="323"/>
      <c r="CT49" s="323"/>
      <c r="CU49" s="323"/>
      <c r="CV49" s="323"/>
      <c r="CW49" s="323"/>
      <c r="CX49" s="323"/>
      <c r="CY49" s="323"/>
      <c r="CZ49" s="323"/>
      <c r="DA49" s="323"/>
      <c r="DB49" s="323"/>
      <c r="DC49" s="323"/>
      <c r="DD49" s="323"/>
      <c r="DE49" s="323"/>
      <c r="DF49" s="323"/>
      <c r="DG49" s="323"/>
      <c r="DH49" s="323"/>
      <c r="DI49" s="323"/>
      <c r="DJ49" s="323"/>
      <c r="DK49" s="323"/>
      <c r="DL49" s="323"/>
      <c r="DM49" s="323"/>
      <c r="DN49" s="323"/>
      <c r="DO49" s="323"/>
      <c r="DP49" s="323"/>
      <c r="DQ49" s="323"/>
      <c r="DR49" s="323"/>
      <c r="DS49" s="323"/>
      <c r="DT49" s="323"/>
      <c r="DU49" s="323"/>
      <c r="DV49" s="323"/>
      <c r="DW49" s="323"/>
      <c r="DX49" s="323"/>
      <c r="DY49" s="323"/>
      <c r="DZ49" s="323"/>
      <c r="EA49" s="323"/>
      <c r="EB49" s="323"/>
      <c r="EC49" s="323"/>
      <c r="ED49" s="323"/>
      <c r="EE49" s="323"/>
      <c r="EF49" s="323"/>
      <c r="EG49" s="323"/>
      <c r="EH49" s="323"/>
      <c r="EI49" s="323"/>
      <c r="EJ49" s="323"/>
      <c r="EK49" s="323"/>
      <c r="EL49" s="323"/>
      <c r="EM49" s="323"/>
      <c r="EN49" s="323"/>
      <c r="EO49" s="323"/>
      <c r="EP49" s="323"/>
      <c r="EQ49" s="323"/>
      <c r="ER49" s="323"/>
      <c r="ES49" s="323"/>
      <c r="ET49" s="323"/>
      <c r="EU49" s="323"/>
      <c r="EV49" s="323"/>
      <c r="EW49" s="323"/>
      <c r="EX49" s="323"/>
      <c r="EY49" s="323"/>
      <c r="EZ49" s="323"/>
      <c r="FA49" s="323"/>
      <c r="FB49" s="323"/>
      <c r="FC49" s="323"/>
      <c r="FD49" s="323"/>
      <c r="FE49" s="323"/>
      <c r="FF49" s="323"/>
      <c r="FG49" s="323"/>
      <c r="FH49" s="323"/>
      <c r="FI49" s="323"/>
      <c r="FJ49" s="323"/>
      <c r="FK49" s="323"/>
      <c r="FL49" s="323"/>
      <c r="FM49" s="323"/>
      <c r="FN49" s="323"/>
      <c r="FO49" s="323"/>
      <c r="FP49" s="323"/>
      <c r="FQ49" s="323"/>
      <c r="FR49" s="323"/>
      <c r="FS49" s="323"/>
      <c r="FT49" s="323"/>
      <c r="FU49" s="323"/>
      <c r="FV49" s="323"/>
      <c r="FW49" s="323"/>
      <c r="FX49" s="323"/>
      <c r="FY49" s="323"/>
      <c r="FZ49" s="323"/>
      <c r="GA49" s="323"/>
      <c r="GB49" s="323"/>
      <c r="GC49" s="323"/>
      <c r="GD49" s="323"/>
      <c r="GE49" s="323"/>
      <c r="GF49" s="323"/>
      <c r="GG49" s="323"/>
      <c r="GH49" s="323"/>
      <c r="GI49" s="323"/>
      <c r="GJ49" s="323"/>
      <c r="GK49" s="323"/>
      <c r="GL49" s="323"/>
      <c r="GM49" s="323"/>
      <c r="GN49" s="323"/>
      <c r="GO49" s="323"/>
      <c r="GP49" s="323"/>
      <c r="GQ49" s="323"/>
      <c r="GR49" s="323"/>
      <c r="GS49" s="323"/>
      <c r="GT49" s="323"/>
      <c r="GU49" s="323"/>
      <c r="GV49" s="323"/>
      <c r="GW49" s="323"/>
      <c r="GX49" s="323"/>
      <c r="GY49" s="323"/>
      <c r="GZ49" s="323"/>
      <c r="HA49" s="323"/>
      <c r="HB49" s="323"/>
      <c r="HC49" s="323"/>
      <c r="HD49" s="323"/>
      <c r="HE49" s="323"/>
      <c r="HF49" s="323"/>
      <c r="HG49" s="323"/>
      <c r="HH49" s="323"/>
      <c r="HI49" s="323"/>
      <c r="HJ49" s="323"/>
      <c r="HK49" s="323"/>
      <c r="HL49" s="323"/>
      <c r="HM49" s="323"/>
      <c r="HN49" s="323"/>
      <c r="HO49" s="323"/>
      <c r="HP49" s="323"/>
      <c r="HQ49" s="323"/>
      <c r="HR49" s="323"/>
      <c r="HS49" s="323"/>
      <c r="HT49" s="323"/>
      <c r="HU49" s="323"/>
      <c r="HV49" s="323"/>
      <c r="HW49" s="323"/>
      <c r="HX49" s="323"/>
      <c r="HY49" s="323"/>
      <c r="HZ49" s="323"/>
      <c r="IA49" s="323"/>
      <c r="IB49" s="323"/>
      <c r="IC49" s="323"/>
      <c r="ID49" s="323"/>
      <c r="IE49" s="323"/>
      <c r="IF49" s="323"/>
      <c r="IG49" s="323"/>
      <c r="IH49" s="323"/>
      <c r="II49" s="323"/>
      <c r="IJ49" s="323"/>
      <c r="IK49" s="323"/>
      <c r="IL49" s="323"/>
      <c r="IM49" s="323"/>
      <c r="IN49" s="323"/>
      <c r="IO49" s="323"/>
      <c r="IP49" s="323"/>
      <c r="IQ49" s="323"/>
      <c r="IR49" s="323"/>
      <c r="IS49" s="323"/>
      <c r="IT49" s="323"/>
      <c r="IU49" s="323"/>
      <c r="IV49" s="323"/>
    </row>
    <row r="50" spans="1:256" ht="15.75" customHeight="1" thickBot="1" x14ac:dyDescent="0.2">
      <c r="A50" s="355" t="s">
        <v>2</v>
      </c>
      <c r="B50" s="356"/>
      <c r="C50" s="360">
        <f>SUM(C49)</f>
        <v>0</v>
      </c>
      <c r="D50" s="361">
        <f>SUM(D49)</f>
        <v>0</v>
      </c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R50" s="323"/>
      <c r="S50" s="323"/>
      <c r="T50" s="323"/>
      <c r="U50" s="323"/>
      <c r="V50" s="323"/>
      <c r="W50" s="323"/>
      <c r="X50" s="323"/>
      <c r="Y50" s="323"/>
      <c r="Z50" s="323"/>
      <c r="AA50" s="323"/>
      <c r="AB50" s="323"/>
      <c r="AC50" s="323"/>
      <c r="AD50" s="323"/>
      <c r="AE50" s="323"/>
      <c r="AF50" s="323"/>
      <c r="AG50" s="323"/>
      <c r="AH50" s="323"/>
      <c r="AI50" s="323"/>
      <c r="AJ50" s="323"/>
      <c r="AK50" s="323"/>
      <c r="AL50" s="323"/>
      <c r="AM50" s="323"/>
      <c r="AN50" s="323"/>
      <c r="AO50" s="323"/>
      <c r="AP50" s="323"/>
      <c r="AQ50" s="323"/>
      <c r="AR50" s="323"/>
      <c r="AS50" s="323"/>
      <c r="AT50" s="323"/>
      <c r="AU50" s="323"/>
      <c r="AV50" s="323"/>
      <c r="AW50" s="323"/>
      <c r="AX50" s="323"/>
      <c r="AY50" s="323"/>
      <c r="AZ50" s="323"/>
      <c r="BA50" s="323"/>
      <c r="BB50" s="323"/>
      <c r="BC50" s="323"/>
      <c r="BD50" s="323"/>
      <c r="BE50" s="323"/>
      <c r="BF50" s="323"/>
      <c r="BG50" s="323"/>
      <c r="BH50" s="323"/>
      <c r="BI50" s="323"/>
      <c r="BJ50" s="323"/>
      <c r="BK50" s="323"/>
      <c r="BL50" s="323"/>
      <c r="BM50" s="323"/>
      <c r="BN50" s="323"/>
      <c r="BO50" s="323"/>
      <c r="BP50" s="323"/>
      <c r="BQ50" s="323"/>
      <c r="BR50" s="323"/>
      <c r="BS50" s="323"/>
      <c r="BT50" s="323"/>
      <c r="BU50" s="323"/>
      <c r="BV50" s="323"/>
      <c r="BW50" s="323"/>
      <c r="BX50" s="323"/>
      <c r="BY50" s="323"/>
      <c r="BZ50" s="323"/>
      <c r="CA50" s="323"/>
      <c r="CB50" s="323"/>
      <c r="CC50" s="323"/>
      <c r="CD50" s="323"/>
      <c r="CE50" s="323"/>
      <c r="CF50" s="323"/>
      <c r="CG50" s="323"/>
      <c r="CH50" s="323"/>
      <c r="CI50" s="323"/>
      <c r="CJ50" s="323"/>
      <c r="CK50" s="323"/>
      <c r="CL50" s="323"/>
      <c r="CM50" s="323"/>
      <c r="CN50" s="323"/>
      <c r="CO50" s="323"/>
      <c r="CP50" s="323"/>
      <c r="CQ50" s="323"/>
      <c r="CR50" s="323"/>
      <c r="CS50" s="323"/>
      <c r="CT50" s="323"/>
      <c r="CU50" s="323"/>
      <c r="CV50" s="323"/>
      <c r="CW50" s="323"/>
      <c r="CX50" s="323"/>
      <c r="CY50" s="323"/>
      <c r="CZ50" s="323"/>
      <c r="DA50" s="323"/>
      <c r="DB50" s="323"/>
      <c r="DC50" s="323"/>
      <c r="DD50" s="323"/>
      <c r="DE50" s="323"/>
      <c r="DF50" s="323"/>
      <c r="DG50" s="323"/>
      <c r="DH50" s="323"/>
      <c r="DI50" s="323"/>
      <c r="DJ50" s="323"/>
      <c r="DK50" s="323"/>
      <c r="DL50" s="323"/>
      <c r="DM50" s="323"/>
      <c r="DN50" s="323"/>
      <c r="DO50" s="323"/>
      <c r="DP50" s="323"/>
      <c r="DQ50" s="323"/>
      <c r="DR50" s="323"/>
      <c r="DS50" s="323"/>
      <c r="DT50" s="323"/>
      <c r="DU50" s="323"/>
      <c r="DV50" s="323"/>
      <c r="DW50" s="323"/>
      <c r="DX50" s="323"/>
      <c r="DY50" s="323"/>
      <c r="DZ50" s="323"/>
      <c r="EA50" s="323"/>
      <c r="EB50" s="323"/>
      <c r="EC50" s="323"/>
      <c r="ED50" s="323"/>
      <c r="EE50" s="323"/>
      <c r="EF50" s="323"/>
      <c r="EG50" s="323"/>
      <c r="EH50" s="323"/>
      <c r="EI50" s="323"/>
      <c r="EJ50" s="323"/>
      <c r="EK50" s="323"/>
      <c r="EL50" s="323"/>
      <c r="EM50" s="323"/>
      <c r="EN50" s="323"/>
      <c r="EO50" s="323"/>
      <c r="EP50" s="323"/>
      <c r="EQ50" s="323"/>
      <c r="ER50" s="323"/>
      <c r="ES50" s="323"/>
      <c r="ET50" s="323"/>
      <c r="EU50" s="323"/>
      <c r="EV50" s="323"/>
      <c r="EW50" s="323"/>
      <c r="EX50" s="323"/>
      <c r="EY50" s="323"/>
      <c r="EZ50" s="323"/>
      <c r="FA50" s="323"/>
      <c r="FB50" s="323"/>
      <c r="FC50" s="323"/>
      <c r="FD50" s="323"/>
      <c r="FE50" s="323"/>
      <c r="FF50" s="323"/>
      <c r="FG50" s="323"/>
      <c r="FH50" s="323"/>
      <c r="FI50" s="323"/>
      <c r="FJ50" s="323"/>
      <c r="FK50" s="323"/>
      <c r="FL50" s="323"/>
      <c r="FM50" s="323"/>
      <c r="FN50" s="323"/>
      <c r="FO50" s="323"/>
      <c r="FP50" s="323"/>
      <c r="FQ50" s="323"/>
      <c r="FR50" s="323"/>
      <c r="FS50" s="323"/>
      <c r="FT50" s="323"/>
      <c r="FU50" s="323"/>
      <c r="FV50" s="323"/>
      <c r="FW50" s="323"/>
      <c r="FX50" s="323"/>
      <c r="FY50" s="323"/>
      <c r="FZ50" s="323"/>
      <c r="GA50" s="323"/>
      <c r="GB50" s="323"/>
      <c r="GC50" s="323"/>
      <c r="GD50" s="323"/>
      <c r="GE50" s="323"/>
      <c r="GF50" s="323"/>
      <c r="GG50" s="323"/>
      <c r="GH50" s="323"/>
      <c r="GI50" s="323"/>
      <c r="GJ50" s="323"/>
      <c r="GK50" s="323"/>
      <c r="GL50" s="323"/>
      <c r="GM50" s="323"/>
      <c r="GN50" s="323"/>
      <c r="GO50" s="323"/>
      <c r="GP50" s="323"/>
      <c r="GQ50" s="323"/>
      <c r="GR50" s="323"/>
      <c r="GS50" s="323"/>
      <c r="GT50" s="323"/>
      <c r="GU50" s="323"/>
      <c r="GV50" s="323"/>
      <c r="GW50" s="323"/>
      <c r="GX50" s="323"/>
      <c r="GY50" s="323"/>
      <c r="GZ50" s="323"/>
      <c r="HA50" s="323"/>
      <c r="HB50" s="323"/>
      <c r="HC50" s="323"/>
      <c r="HD50" s="323"/>
      <c r="HE50" s="323"/>
      <c r="HF50" s="323"/>
      <c r="HG50" s="323"/>
      <c r="HH50" s="323"/>
      <c r="HI50" s="323"/>
      <c r="HJ50" s="323"/>
      <c r="HK50" s="323"/>
      <c r="HL50" s="323"/>
      <c r="HM50" s="323"/>
      <c r="HN50" s="323"/>
      <c r="HO50" s="323"/>
      <c r="HP50" s="323"/>
      <c r="HQ50" s="323"/>
      <c r="HR50" s="323"/>
      <c r="HS50" s="323"/>
      <c r="HT50" s="323"/>
      <c r="HU50" s="323"/>
      <c r="HV50" s="323"/>
      <c r="HW50" s="323"/>
      <c r="HX50" s="323"/>
      <c r="HY50" s="323"/>
      <c r="HZ50" s="323"/>
      <c r="IA50" s="323"/>
      <c r="IB50" s="323"/>
      <c r="IC50" s="323"/>
      <c r="ID50" s="323"/>
      <c r="IE50" s="323"/>
      <c r="IF50" s="323"/>
      <c r="IG50" s="323"/>
      <c r="IH50" s="323"/>
      <c r="II50" s="323"/>
      <c r="IJ50" s="323"/>
      <c r="IK50" s="323"/>
      <c r="IL50" s="323"/>
      <c r="IM50" s="323"/>
      <c r="IN50" s="323"/>
      <c r="IO50" s="323"/>
      <c r="IP50" s="323"/>
      <c r="IQ50" s="323"/>
      <c r="IR50" s="323"/>
      <c r="IS50" s="323"/>
      <c r="IT50" s="323"/>
      <c r="IU50" s="323"/>
      <c r="IV50" s="323"/>
    </row>
    <row r="51" spans="1:256" ht="17" thickBot="1" x14ac:dyDescent="0.2">
      <c r="A51" s="362"/>
      <c r="B51" s="12"/>
      <c r="C51" s="12"/>
      <c r="D51" s="363"/>
    </row>
    <row r="52" spans="1:256" s="24" customFormat="1" ht="25" customHeight="1" x14ac:dyDescent="0.15">
      <c r="A52" s="364" t="s">
        <v>211</v>
      </c>
      <c r="B52" s="365"/>
      <c r="C52" s="230" t="s">
        <v>4</v>
      </c>
      <c r="D52" s="232" t="s">
        <v>7</v>
      </c>
    </row>
    <row r="53" spans="1:256" s="343" customFormat="1" ht="20" customHeight="1" x14ac:dyDescent="0.15">
      <c r="A53" s="366" t="s">
        <v>166</v>
      </c>
      <c r="B53" s="367"/>
      <c r="C53" s="231"/>
      <c r="D53" s="233"/>
    </row>
    <row r="54" spans="1:256" ht="35" customHeight="1" x14ac:dyDescent="0.15">
      <c r="A54" s="238" t="s">
        <v>168</v>
      </c>
      <c r="B54" s="239"/>
      <c r="C54" s="36"/>
      <c r="D54" s="359">
        <f>20*C54</f>
        <v>0</v>
      </c>
      <c r="E54" s="323"/>
      <c r="F54" s="323"/>
      <c r="G54" s="323"/>
      <c r="H54" s="323"/>
      <c r="I54" s="323"/>
      <c r="J54" s="323"/>
      <c r="K54" s="323"/>
      <c r="L54" s="323"/>
      <c r="M54" s="323"/>
      <c r="N54" s="323"/>
      <c r="O54" s="323"/>
      <c r="P54" s="323"/>
      <c r="Q54" s="323"/>
      <c r="R54" s="323"/>
      <c r="S54" s="323"/>
      <c r="T54" s="323"/>
      <c r="U54" s="323"/>
      <c r="V54" s="323"/>
      <c r="W54" s="323"/>
      <c r="X54" s="323"/>
      <c r="Y54" s="323"/>
      <c r="Z54" s="323"/>
      <c r="AA54" s="323"/>
      <c r="AB54" s="323"/>
      <c r="AC54" s="323"/>
      <c r="AD54" s="323"/>
      <c r="AE54" s="323"/>
      <c r="AF54" s="323"/>
      <c r="AG54" s="323"/>
      <c r="AH54" s="323"/>
      <c r="AI54" s="323"/>
      <c r="AJ54" s="323"/>
      <c r="AK54" s="323"/>
      <c r="AL54" s="323"/>
      <c r="AM54" s="323"/>
      <c r="AN54" s="323"/>
      <c r="AO54" s="323"/>
      <c r="AP54" s="323"/>
      <c r="AQ54" s="323"/>
      <c r="AR54" s="323"/>
      <c r="AS54" s="323"/>
      <c r="AT54" s="323"/>
      <c r="AU54" s="323"/>
      <c r="AV54" s="323"/>
      <c r="AW54" s="323"/>
      <c r="AX54" s="323"/>
      <c r="AY54" s="323"/>
      <c r="AZ54" s="323"/>
      <c r="BA54" s="323"/>
      <c r="BB54" s="323"/>
      <c r="BC54" s="323"/>
      <c r="BD54" s="323"/>
      <c r="BE54" s="323"/>
      <c r="BF54" s="323"/>
      <c r="BG54" s="323"/>
      <c r="BH54" s="323"/>
      <c r="BI54" s="323"/>
      <c r="BJ54" s="323"/>
      <c r="BK54" s="323"/>
      <c r="BL54" s="323"/>
      <c r="BM54" s="323"/>
      <c r="BN54" s="323"/>
      <c r="BO54" s="323"/>
      <c r="BP54" s="323"/>
      <c r="BQ54" s="323"/>
      <c r="BR54" s="323"/>
      <c r="BS54" s="323"/>
      <c r="BT54" s="323"/>
      <c r="BU54" s="323"/>
      <c r="BV54" s="323"/>
      <c r="BW54" s="323"/>
      <c r="BX54" s="323"/>
      <c r="BY54" s="323"/>
      <c r="BZ54" s="323"/>
      <c r="CA54" s="323"/>
      <c r="CB54" s="323"/>
      <c r="CC54" s="323"/>
      <c r="CD54" s="323"/>
      <c r="CE54" s="323"/>
      <c r="CF54" s="323"/>
      <c r="CG54" s="323"/>
      <c r="CH54" s="323"/>
      <c r="CI54" s="323"/>
      <c r="CJ54" s="323"/>
      <c r="CK54" s="323"/>
      <c r="CL54" s="323"/>
      <c r="CM54" s="323"/>
      <c r="CN54" s="323"/>
      <c r="CO54" s="323"/>
      <c r="CP54" s="323"/>
      <c r="CQ54" s="323"/>
      <c r="CR54" s="323"/>
      <c r="CS54" s="323"/>
      <c r="CT54" s="323"/>
      <c r="CU54" s="323"/>
      <c r="CV54" s="323"/>
      <c r="CW54" s="323"/>
      <c r="CX54" s="323"/>
      <c r="CY54" s="323"/>
      <c r="CZ54" s="323"/>
      <c r="DA54" s="323"/>
      <c r="DB54" s="323"/>
      <c r="DC54" s="323"/>
      <c r="DD54" s="323"/>
      <c r="DE54" s="323"/>
      <c r="DF54" s="323"/>
      <c r="DG54" s="323"/>
      <c r="DH54" s="323"/>
      <c r="DI54" s="323"/>
      <c r="DJ54" s="323"/>
      <c r="DK54" s="323"/>
      <c r="DL54" s="323"/>
      <c r="DM54" s="323"/>
      <c r="DN54" s="323"/>
      <c r="DO54" s="323"/>
      <c r="DP54" s="323"/>
      <c r="DQ54" s="323"/>
      <c r="DR54" s="323"/>
      <c r="DS54" s="323"/>
      <c r="DT54" s="323"/>
      <c r="DU54" s="323"/>
      <c r="DV54" s="323"/>
      <c r="DW54" s="323"/>
      <c r="DX54" s="323"/>
      <c r="DY54" s="323"/>
      <c r="DZ54" s="323"/>
      <c r="EA54" s="323"/>
      <c r="EB54" s="323"/>
      <c r="EC54" s="323"/>
      <c r="ED54" s="323"/>
      <c r="EE54" s="323"/>
      <c r="EF54" s="323"/>
      <c r="EG54" s="323"/>
      <c r="EH54" s="323"/>
      <c r="EI54" s="323"/>
      <c r="EJ54" s="323"/>
      <c r="EK54" s="323"/>
      <c r="EL54" s="323"/>
      <c r="EM54" s="323"/>
      <c r="EN54" s="323"/>
      <c r="EO54" s="323"/>
      <c r="EP54" s="323"/>
      <c r="EQ54" s="323"/>
      <c r="ER54" s="323"/>
      <c r="ES54" s="323"/>
      <c r="ET54" s="323"/>
      <c r="EU54" s="323"/>
      <c r="EV54" s="323"/>
      <c r="EW54" s="323"/>
      <c r="EX54" s="323"/>
      <c r="EY54" s="323"/>
      <c r="EZ54" s="323"/>
      <c r="FA54" s="323"/>
      <c r="FB54" s="323"/>
      <c r="FC54" s="323"/>
      <c r="FD54" s="323"/>
      <c r="FE54" s="323"/>
      <c r="FF54" s="323"/>
      <c r="FG54" s="323"/>
      <c r="FH54" s="323"/>
      <c r="FI54" s="323"/>
      <c r="FJ54" s="323"/>
      <c r="FK54" s="323"/>
      <c r="FL54" s="323"/>
      <c r="FM54" s="323"/>
      <c r="FN54" s="323"/>
      <c r="FO54" s="323"/>
      <c r="FP54" s="323"/>
      <c r="FQ54" s="323"/>
      <c r="FR54" s="323"/>
      <c r="FS54" s="323"/>
      <c r="FT54" s="323"/>
      <c r="FU54" s="323"/>
      <c r="FV54" s="323"/>
      <c r="FW54" s="323"/>
      <c r="FX54" s="323"/>
      <c r="FY54" s="323"/>
      <c r="FZ54" s="323"/>
      <c r="GA54" s="323"/>
      <c r="GB54" s="323"/>
      <c r="GC54" s="323"/>
      <c r="GD54" s="323"/>
      <c r="GE54" s="323"/>
      <c r="GF54" s="323"/>
      <c r="GG54" s="323"/>
      <c r="GH54" s="323"/>
      <c r="GI54" s="323"/>
      <c r="GJ54" s="323"/>
      <c r="GK54" s="323"/>
      <c r="GL54" s="323"/>
      <c r="GM54" s="323"/>
      <c r="GN54" s="323"/>
      <c r="GO54" s="323"/>
      <c r="GP54" s="323"/>
      <c r="GQ54" s="323"/>
      <c r="GR54" s="323"/>
      <c r="GS54" s="323"/>
      <c r="GT54" s="323"/>
      <c r="GU54" s="323"/>
      <c r="GV54" s="323"/>
      <c r="GW54" s="323"/>
      <c r="GX54" s="323"/>
      <c r="GY54" s="323"/>
      <c r="GZ54" s="323"/>
      <c r="HA54" s="323"/>
      <c r="HB54" s="323"/>
      <c r="HC54" s="323"/>
      <c r="HD54" s="323"/>
      <c r="HE54" s="323"/>
      <c r="HF54" s="323"/>
      <c r="HG54" s="323"/>
      <c r="HH54" s="323"/>
      <c r="HI54" s="323"/>
      <c r="HJ54" s="323"/>
      <c r="HK54" s="323"/>
      <c r="HL54" s="323"/>
      <c r="HM54" s="323"/>
      <c r="HN54" s="323"/>
      <c r="HO54" s="323"/>
      <c r="HP54" s="323"/>
      <c r="HQ54" s="323"/>
      <c r="HR54" s="323"/>
      <c r="HS54" s="323"/>
      <c r="HT54" s="323"/>
      <c r="HU54" s="323"/>
      <c r="HV54" s="323"/>
      <c r="HW54" s="323"/>
      <c r="HX54" s="323"/>
      <c r="HY54" s="323"/>
      <c r="HZ54" s="323"/>
      <c r="IA54" s="323"/>
      <c r="IB54" s="323"/>
      <c r="IC54" s="323"/>
      <c r="ID54" s="323"/>
      <c r="IE54" s="323"/>
      <c r="IF54" s="323"/>
      <c r="IG54" s="323"/>
      <c r="IH54" s="323"/>
      <c r="II54" s="323"/>
      <c r="IJ54" s="323"/>
      <c r="IK54" s="323"/>
      <c r="IL54" s="323"/>
      <c r="IM54" s="323"/>
      <c r="IN54" s="323"/>
      <c r="IO54" s="323"/>
      <c r="IP54" s="323"/>
      <c r="IQ54" s="323"/>
      <c r="IR54" s="323"/>
      <c r="IS54" s="323"/>
      <c r="IT54" s="323"/>
      <c r="IU54" s="323"/>
      <c r="IV54" s="323"/>
    </row>
    <row r="55" spans="1:256" ht="15.75" customHeight="1" thickBot="1" x14ac:dyDescent="0.2">
      <c r="A55" s="355" t="s">
        <v>2</v>
      </c>
      <c r="B55" s="356"/>
      <c r="C55" s="360">
        <f>SUM(C54)</f>
        <v>0</v>
      </c>
      <c r="D55" s="361">
        <f>SUM(D54)</f>
        <v>0</v>
      </c>
      <c r="E55" s="323"/>
      <c r="F55" s="323"/>
      <c r="G55" s="323"/>
      <c r="H55" s="323"/>
      <c r="I55" s="323"/>
      <c r="J55" s="323"/>
      <c r="K55" s="323"/>
      <c r="L55" s="323"/>
      <c r="M55" s="323"/>
      <c r="N55" s="323"/>
      <c r="O55" s="323"/>
      <c r="P55" s="323"/>
      <c r="Q55" s="323"/>
      <c r="R55" s="323"/>
      <c r="S55" s="323"/>
      <c r="T55" s="323"/>
      <c r="U55" s="323"/>
      <c r="V55" s="323"/>
      <c r="W55" s="323"/>
      <c r="X55" s="323"/>
      <c r="Y55" s="323"/>
      <c r="Z55" s="323"/>
      <c r="AA55" s="323"/>
      <c r="AB55" s="323"/>
      <c r="AC55" s="323"/>
      <c r="AD55" s="323"/>
      <c r="AE55" s="323"/>
      <c r="AF55" s="323"/>
      <c r="AG55" s="323"/>
      <c r="AH55" s="323"/>
      <c r="AI55" s="323"/>
      <c r="AJ55" s="323"/>
      <c r="AK55" s="323"/>
      <c r="AL55" s="323"/>
      <c r="AM55" s="323"/>
      <c r="AN55" s="323"/>
      <c r="AO55" s="323"/>
      <c r="AP55" s="323"/>
      <c r="AQ55" s="323"/>
      <c r="AR55" s="323"/>
      <c r="AS55" s="323"/>
      <c r="AT55" s="323"/>
      <c r="AU55" s="323"/>
      <c r="AV55" s="323"/>
      <c r="AW55" s="323"/>
      <c r="AX55" s="323"/>
      <c r="AY55" s="323"/>
      <c r="AZ55" s="323"/>
      <c r="BA55" s="323"/>
      <c r="BB55" s="323"/>
      <c r="BC55" s="323"/>
      <c r="BD55" s="323"/>
      <c r="BE55" s="323"/>
      <c r="BF55" s="323"/>
      <c r="BG55" s="323"/>
      <c r="BH55" s="323"/>
      <c r="BI55" s="323"/>
      <c r="BJ55" s="323"/>
      <c r="BK55" s="323"/>
      <c r="BL55" s="323"/>
      <c r="BM55" s="323"/>
      <c r="BN55" s="323"/>
      <c r="BO55" s="323"/>
      <c r="BP55" s="323"/>
      <c r="BQ55" s="323"/>
      <c r="BR55" s="323"/>
      <c r="BS55" s="323"/>
      <c r="BT55" s="323"/>
      <c r="BU55" s="323"/>
      <c r="BV55" s="323"/>
      <c r="BW55" s="323"/>
      <c r="BX55" s="323"/>
      <c r="BY55" s="323"/>
      <c r="BZ55" s="323"/>
      <c r="CA55" s="323"/>
      <c r="CB55" s="323"/>
      <c r="CC55" s="323"/>
      <c r="CD55" s="323"/>
      <c r="CE55" s="323"/>
      <c r="CF55" s="323"/>
      <c r="CG55" s="323"/>
      <c r="CH55" s="323"/>
      <c r="CI55" s="323"/>
      <c r="CJ55" s="323"/>
      <c r="CK55" s="323"/>
      <c r="CL55" s="323"/>
      <c r="CM55" s="323"/>
      <c r="CN55" s="323"/>
      <c r="CO55" s="323"/>
      <c r="CP55" s="323"/>
      <c r="CQ55" s="323"/>
      <c r="CR55" s="323"/>
      <c r="CS55" s="323"/>
      <c r="CT55" s="323"/>
      <c r="CU55" s="323"/>
      <c r="CV55" s="323"/>
      <c r="CW55" s="323"/>
      <c r="CX55" s="323"/>
      <c r="CY55" s="323"/>
      <c r="CZ55" s="323"/>
      <c r="DA55" s="323"/>
      <c r="DB55" s="323"/>
      <c r="DC55" s="323"/>
      <c r="DD55" s="323"/>
      <c r="DE55" s="323"/>
      <c r="DF55" s="323"/>
      <c r="DG55" s="323"/>
      <c r="DH55" s="323"/>
      <c r="DI55" s="323"/>
      <c r="DJ55" s="323"/>
      <c r="DK55" s="323"/>
      <c r="DL55" s="323"/>
      <c r="DM55" s="323"/>
      <c r="DN55" s="323"/>
      <c r="DO55" s="323"/>
      <c r="DP55" s="323"/>
      <c r="DQ55" s="323"/>
      <c r="DR55" s="323"/>
      <c r="DS55" s="323"/>
      <c r="DT55" s="323"/>
      <c r="DU55" s="323"/>
      <c r="DV55" s="323"/>
      <c r="DW55" s="323"/>
      <c r="DX55" s="323"/>
      <c r="DY55" s="323"/>
      <c r="DZ55" s="323"/>
      <c r="EA55" s="323"/>
      <c r="EB55" s="323"/>
      <c r="EC55" s="323"/>
      <c r="ED55" s="323"/>
      <c r="EE55" s="323"/>
      <c r="EF55" s="323"/>
      <c r="EG55" s="323"/>
      <c r="EH55" s="323"/>
      <c r="EI55" s="323"/>
      <c r="EJ55" s="323"/>
      <c r="EK55" s="323"/>
      <c r="EL55" s="323"/>
      <c r="EM55" s="323"/>
      <c r="EN55" s="323"/>
      <c r="EO55" s="323"/>
      <c r="EP55" s="323"/>
      <c r="EQ55" s="323"/>
      <c r="ER55" s="323"/>
      <c r="ES55" s="323"/>
      <c r="ET55" s="323"/>
      <c r="EU55" s="323"/>
      <c r="EV55" s="323"/>
      <c r="EW55" s="323"/>
      <c r="EX55" s="323"/>
      <c r="EY55" s="323"/>
      <c r="EZ55" s="323"/>
      <c r="FA55" s="323"/>
      <c r="FB55" s="323"/>
      <c r="FC55" s="323"/>
      <c r="FD55" s="323"/>
      <c r="FE55" s="323"/>
      <c r="FF55" s="323"/>
      <c r="FG55" s="323"/>
      <c r="FH55" s="323"/>
      <c r="FI55" s="323"/>
      <c r="FJ55" s="323"/>
      <c r="FK55" s="323"/>
      <c r="FL55" s="323"/>
      <c r="FM55" s="323"/>
      <c r="FN55" s="323"/>
      <c r="FO55" s="323"/>
      <c r="FP55" s="323"/>
      <c r="FQ55" s="323"/>
      <c r="FR55" s="323"/>
      <c r="FS55" s="323"/>
      <c r="FT55" s="323"/>
      <c r="FU55" s="323"/>
      <c r="FV55" s="323"/>
      <c r="FW55" s="323"/>
      <c r="FX55" s="323"/>
      <c r="FY55" s="323"/>
      <c r="FZ55" s="323"/>
      <c r="GA55" s="323"/>
      <c r="GB55" s="323"/>
      <c r="GC55" s="323"/>
      <c r="GD55" s="323"/>
      <c r="GE55" s="323"/>
      <c r="GF55" s="323"/>
      <c r="GG55" s="323"/>
      <c r="GH55" s="323"/>
      <c r="GI55" s="323"/>
      <c r="GJ55" s="323"/>
      <c r="GK55" s="323"/>
      <c r="GL55" s="323"/>
      <c r="GM55" s="323"/>
      <c r="GN55" s="323"/>
      <c r="GO55" s="323"/>
      <c r="GP55" s="323"/>
      <c r="GQ55" s="323"/>
      <c r="GR55" s="323"/>
      <c r="GS55" s="323"/>
      <c r="GT55" s="323"/>
      <c r="GU55" s="323"/>
      <c r="GV55" s="323"/>
      <c r="GW55" s="323"/>
      <c r="GX55" s="323"/>
      <c r="GY55" s="323"/>
      <c r="GZ55" s="323"/>
      <c r="HA55" s="323"/>
      <c r="HB55" s="323"/>
      <c r="HC55" s="323"/>
      <c r="HD55" s="323"/>
      <c r="HE55" s="323"/>
      <c r="HF55" s="323"/>
      <c r="HG55" s="323"/>
      <c r="HH55" s="323"/>
      <c r="HI55" s="323"/>
      <c r="HJ55" s="323"/>
      <c r="HK55" s="323"/>
      <c r="HL55" s="323"/>
      <c r="HM55" s="323"/>
      <c r="HN55" s="323"/>
      <c r="HO55" s="323"/>
      <c r="HP55" s="323"/>
      <c r="HQ55" s="323"/>
      <c r="HR55" s="323"/>
      <c r="HS55" s="323"/>
      <c r="HT55" s="323"/>
      <c r="HU55" s="323"/>
      <c r="HV55" s="323"/>
      <c r="HW55" s="323"/>
      <c r="HX55" s="323"/>
      <c r="HY55" s="323"/>
      <c r="HZ55" s="323"/>
      <c r="IA55" s="323"/>
      <c r="IB55" s="323"/>
      <c r="IC55" s="323"/>
      <c r="ID55" s="323"/>
      <c r="IE55" s="323"/>
      <c r="IF55" s="323"/>
      <c r="IG55" s="323"/>
      <c r="IH55" s="323"/>
      <c r="II55" s="323"/>
      <c r="IJ55" s="323"/>
      <c r="IK55" s="323"/>
      <c r="IL55" s="323"/>
      <c r="IM55" s="323"/>
      <c r="IN55" s="323"/>
      <c r="IO55" s="323"/>
      <c r="IP55" s="323"/>
      <c r="IQ55" s="323"/>
      <c r="IR55" s="323"/>
      <c r="IS55" s="323"/>
      <c r="IT55" s="323"/>
      <c r="IU55" s="323"/>
      <c r="IV55" s="323"/>
    </row>
    <row r="56" spans="1:256" ht="17" thickBot="1" x14ac:dyDescent="0.2">
      <c r="A56" s="362"/>
      <c r="B56" s="12"/>
      <c r="C56" s="12"/>
      <c r="D56" s="363"/>
    </row>
    <row r="57" spans="1:256" s="368" customFormat="1" ht="68" customHeight="1" x14ac:dyDescent="0.15">
      <c r="A57" s="364" t="s">
        <v>212</v>
      </c>
      <c r="B57" s="365"/>
      <c r="C57" s="234" t="s">
        <v>4</v>
      </c>
      <c r="D57" s="236" t="s">
        <v>7</v>
      </c>
    </row>
    <row r="58" spans="1:256" s="343" customFormat="1" ht="20" customHeight="1" x14ac:dyDescent="0.15">
      <c r="A58" s="366" t="s">
        <v>169</v>
      </c>
      <c r="B58" s="367"/>
      <c r="C58" s="235"/>
      <c r="D58" s="237"/>
    </row>
    <row r="59" spans="1:256" s="368" customFormat="1" ht="35" customHeight="1" x14ac:dyDescent="0.15">
      <c r="A59" s="383" t="s">
        <v>14</v>
      </c>
      <c r="B59" s="239"/>
      <c r="C59" s="36"/>
      <c r="D59" s="369">
        <f>10*C59</f>
        <v>0</v>
      </c>
    </row>
    <row r="60" spans="1:256" s="6" customFormat="1" ht="18" customHeight="1" thickBot="1" x14ac:dyDescent="0.25">
      <c r="A60" s="370" t="s">
        <v>2</v>
      </c>
      <c r="B60" s="371"/>
      <c r="C60" s="372">
        <f>SUM(C59)</f>
        <v>0</v>
      </c>
      <c r="D60" s="373">
        <f>SUM(D59)</f>
        <v>0</v>
      </c>
    </row>
    <row r="61" spans="1:256" s="376" customFormat="1" ht="18" customHeight="1" x14ac:dyDescent="0.15">
      <c r="A61" s="374"/>
      <c r="B61" s="375"/>
      <c r="C61" s="375"/>
    </row>
    <row r="62" spans="1:256" s="341" customFormat="1" ht="28" customHeight="1" x14ac:dyDescent="0.15">
      <c r="A62" s="377" t="s">
        <v>22</v>
      </c>
      <c r="B62" s="134"/>
      <c r="C62" s="378">
        <f>SUM(C8,C13,C18,C23,C29,C40,C45,C35,C50,C55,C60)</f>
        <v>0</v>
      </c>
      <c r="D62" s="378">
        <f>SUM(D8,D13,D18,D23,D29,D40,D45,D35,D50,D55,D60)</f>
        <v>0</v>
      </c>
    </row>
  </sheetData>
  <sheetProtection sheet="1" objects="1" scenarios="1" insertRows="0" deleteRows="0"/>
  <mergeCells count="47">
    <mergeCell ref="C57:C58"/>
    <mergeCell ref="D57:D58"/>
    <mergeCell ref="C42:C43"/>
    <mergeCell ref="D42:D43"/>
    <mergeCell ref="B47:B48"/>
    <mergeCell ref="C47:C48"/>
    <mergeCell ref="D47:D48"/>
    <mergeCell ref="C52:C53"/>
    <mergeCell ref="D52:D53"/>
    <mergeCell ref="A55:B55"/>
    <mergeCell ref="A52:B52"/>
    <mergeCell ref="A53:B53"/>
    <mergeCell ref="A54:B54"/>
    <mergeCell ref="B31:B32"/>
    <mergeCell ref="C31:C32"/>
    <mergeCell ref="D31:D32"/>
    <mergeCell ref="B37:B38"/>
    <mergeCell ref="C37:C38"/>
    <mergeCell ref="D37:D38"/>
    <mergeCell ref="C20:C21"/>
    <mergeCell ref="D20:D21"/>
    <mergeCell ref="B25:B26"/>
    <mergeCell ref="C25:C26"/>
    <mergeCell ref="D25:D26"/>
    <mergeCell ref="B1:D1"/>
    <mergeCell ref="B2:D2"/>
    <mergeCell ref="A3:D3"/>
    <mergeCell ref="A57:B57"/>
    <mergeCell ref="A59:B59"/>
    <mergeCell ref="A29:B29"/>
    <mergeCell ref="B5:B6"/>
    <mergeCell ref="C5:C6"/>
    <mergeCell ref="D5:D6"/>
    <mergeCell ref="B10:B11"/>
    <mergeCell ref="B15:B16"/>
    <mergeCell ref="C10:C11"/>
    <mergeCell ref="D10:D11"/>
    <mergeCell ref="B20:B21"/>
    <mergeCell ref="C15:C16"/>
    <mergeCell ref="D15:D16"/>
    <mergeCell ref="A60:B60"/>
    <mergeCell ref="A35:B35"/>
    <mergeCell ref="A40:B40"/>
    <mergeCell ref="A45:B45"/>
    <mergeCell ref="A50:B50"/>
    <mergeCell ref="B42:B43"/>
    <mergeCell ref="A58:B58"/>
  </mergeCells>
  <phoneticPr fontId="15" type="noConversion"/>
  <printOptions horizontalCentered="1"/>
  <pageMargins left="0.59" right="0.59" top="0.59" bottom="0.79000000000000015" header="0.39000000000000007" footer="0.39000000000000007"/>
  <pageSetup paperSize="9" scale="59" firstPageNumber="4" orientation="portrait" useFirstPageNumber="1" horizontalDpi="300" verticalDpi="300"/>
  <headerFooter>
    <oddFooter>&amp;L&amp;"Arial,Regular"&amp;K000000Příloha K: Autoevaluační kritéria pro habilitační řízení&amp;R&amp;"Arial,Regular"&amp;K000000strana &amp;P</oddFooter>
  </headerFooter>
  <extLst>
    <ext xmlns:mx="http://schemas.microsoft.com/office/mac/excel/2008/main" uri="{64002731-A6B0-56B0-2670-7721B7C09600}">
      <mx:PLV Mode="0" OnePage="0" WScale="59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B428E-0A4C-6F40-BD99-C022367BD74B}">
  <sheetPr>
    <tabColor theme="6" tint="0.59999389629810485"/>
  </sheetPr>
  <dimension ref="A1:IT47"/>
  <sheetViews>
    <sheetView showGridLines="0" workbookViewId="0">
      <selection activeCell="I12" sqref="I12"/>
    </sheetView>
  </sheetViews>
  <sheetFormatPr baseColWidth="10" defaultColWidth="7.83203125" defaultRowHeight="14" x14ac:dyDescent="0.15"/>
  <cols>
    <col min="1" max="1" width="90.83203125" style="376" customWidth="1"/>
    <col min="2" max="3" width="10.83203125" style="397" customWidth="1"/>
    <col min="4" max="16384" width="7.83203125" style="376"/>
  </cols>
  <sheetData>
    <row r="1" spans="1:254" s="384" customFormat="1" ht="25" customHeight="1" x14ac:dyDescent="0.15">
      <c r="A1" s="333" t="s">
        <v>0</v>
      </c>
      <c r="B1" s="334" t="s">
        <v>1</v>
      </c>
      <c r="C1" s="334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341"/>
      <c r="AR1" s="341"/>
      <c r="AS1" s="341"/>
      <c r="AT1" s="341"/>
      <c r="AU1" s="341"/>
      <c r="AV1" s="341"/>
      <c r="AW1" s="341"/>
      <c r="AX1" s="341"/>
      <c r="AY1" s="341"/>
      <c r="AZ1" s="341"/>
      <c r="BA1" s="341"/>
      <c r="BB1" s="341"/>
      <c r="BC1" s="341"/>
      <c r="BD1" s="341"/>
      <c r="BE1" s="341"/>
      <c r="BF1" s="341"/>
      <c r="BG1" s="341"/>
      <c r="BH1" s="341"/>
      <c r="BI1" s="341"/>
      <c r="BJ1" s="341"/>
      <c r="BK1" s="341"/>
      <c r="BL1" s="341"/>
      <c r="BM1" s="341"/>
      <c r="BN1" s="341"/>
      <c r="BO1" s="341"/>
      <c r="BP1" s="341"/>
      <c r="BQ1" s="341"/>
      <c r="BR1" s="341"/>
      <c r="BS1" s="341"/>
      <c r="BT1" s="341"/>
      <c r="BU1" s="341"/>
      <c r="BV1" s="341"/>
      <c r="BW1" s="341"/>
      <c r="BX1" s="341"/>
      <c r="BY1" s="341"/>
      <c r="BZ1" s="341"/>
      <c r="CA1" s="341"/>
      <c r="CB1" s="341"/>
      <c r="CC1" s="341"/>
      <c r="CD1" s="341"/>
      <c r="CE1" s="341"/>
      <c r="CF1" s="341"/>
      <c r="CG1" s="341"/>
      <c r="CH1" s="341"/>
      <c r="CI1" s="341"/>
      <c r="CJ1" s="341"/>
      <c r="CK1" s="341"/>
      <c r="CL1" s="341"/>
      <c r="CM1" s="341"/>
      <c r="CN1" s="341"/>
      <c r="CO1" s="341"/>
      <c r="CP1" s="341"/>
      <c r="CQ1" s="341"/>
      <c r="CR1" s="341"/>
      <c r="CS1" s="341"/>
      <c r="CT1" s="341"/>
      <c r="CU1" s="341"/>
      <c r="CV1" s="341"/>
      <c r="CW1" s="341"/>
      <c r="CX1" s="341"/>
      <c r="CY1" s="341"/>
      <c r="CZ1" s="341"/>
      <c r="DA1" s="341"/>
      <c r="DB1" s="341"/>
      <c r="DC1" s="341"/>
      <c r="DD1" s="341"/>
      <c r="DE1" s="341"/>
      <c r="DF1" s="341"/>
      <c r="DG1" s="341"/>
      <c r="DH1" s="341"/>
      <c r="DI1" s="341"/>
      <c r="DJ1" s="341"/>
      <c r="DK1" s="341"/>
      <c r="DL1" s="341"/>
      <c r="DM1" s="341"/>
      <c r="DN1" s="341"/>
      <c r="DO1" s="341"/>
      <c r="DP1" s="341"/>
      <c r="DQ1" s="341"/>
      <c r="DR1" s="341"/>
      <c r="DS1" s="341"/>
      <c r="DT1" s="341"/>
      <c r="DU1" s="341"/>
      <c r="DV1" s="341"/>
      <c r="DW1" s="341"/>
      <c r="DX1" s="341"/>
      <c r="DY1" s="341"/>
      <c r="DZ1" s="341"/>
      <c r="EA1" s="341"/>
      <c r="EB1" s="341"/>
      <c r="EC1" s="341"/>
      <c r="ED1" s="341"/>
      <c r="EE1" s="341"/>
      <c r="EF1" s="341"/>
      <c r="EG1" s="341"/>
      <c r="EH1" s="341"/>
      <c r="EI1" s="341"/>
      <c r="EJ1" s="341"/>
      <c r="EK1" s="341"/>
      <c r="EL1" s="341"/>
      <c r="EM1" s="341"/>
      <c r="EN1" s="341"/>
      <c r="EO1" s="341"/>
      <c r="EP1" s="341"/>
      <c r="EQ1" s="341"/>
      <c r="ER1" s="341"/>
      <c r="ES1" s="341"/>
      <c r="ET1" s="341"/>
      <c r="EU1" s="341"/>
      <c r="EV1" s="341"/>
      <c r="EW1" s="341"/>
      <c r="EX1" s="341"/>
      <c r="EY1" s="341"/>
      <c r="EZ1" s="341"/>
      <c r="FA1" s="341"/>
      <c r="FB1" s="341"/>
      <c r="FC1" s="341"/>
      <c r="FD1" s="341"/>
      <c r="FE1" s="341"/>
      <c r="FF1" s="341"/>
      <c r="FG1" s="341"/>
      <c r="FH1" s="341"/>
      <c r="FI1" s="341"/>
      <c r="FJ1" s="341"/>
      <c r="FK1" s="341"/>
      <c r="FL1" s="341"/>
      <c r="FM1" s="341"/>
      <c r="FN1" s="341"/>
      <c r="FO1" s="341"/>
      <c r="FP1" s="341"/>
      <c r="FQ1" s="341"/>
      <c r="FR1" s="341"/>
      <c r="FS1" s="341"/>
      <c r="FT1" s="341"/>
      <c r="FU1" s="341"/>
      <c r="FV1" s="341"/>
      <c r="FW1" s="341"/>
      <c r="FX1" s="341"/>
      <c r="FY1" s="341"/>
      <c r="FZ1" s="341"/>
      <c r="GA1" s="341"/>
      <c r="GB1" s="341"/>
      <c r="GC1" s="341"/>
      <c r="GD1" s="341"/>
      <c r="GE1" s="341"/>
      <c r="GF1" s="341"/>
      <c r="GG1" s="341"/>
      <c r="GH1" s="341"/>
      <c r="GI1" s="341"/>
      <c r="GJ1" s="341"/>
      <c r="GK1" s="341"/>
      <c r="GL1" s="341"/>
      <c r="GM1" s="341"/>
      <c r="GN1" s="341"/>
      <c r="GO1" s="341"/>
      <c r="GP1" s="341"/>
      <c r="GQ1" s="341"/>
      <c r="GR1" s="341"/>
      <c r="GS1" s="341"/>
      <c r="GT1" s="341"/>
      <c r="GU1" s="341"/>
      <c r="GV1" s="341"/>
      <c r="GW1" s="341"/>
      <c r="GX1" s="341"/>
      <c r="GY1" s="341"/>
      <c r="GZ1" s="341"/>
      <c r="HA1" s="341"/>
      <c r="HB1" s="341"/>
      <c r="HC1" s="341"/>
      <c r="HD1" s="341"/>
      <c r="HE1" s="341"/>
      <c r="HF1" s="341"/>
      <c r="HG1" s="341"/>
      <c r="HH1" s="341"/>
      <c r="HI1" s="341"/>
      <c r="HJ1" s="341"/>
      <c r="HK1" s="341"/>
      <c r="HL1" s="341"/>
      <c r="HM1" s="341"/>
      <c r="HN1" s="341"/>
      <c r="HO1" s="341"/>
      <c r="HP1" s="341"/>
      <c r="HQ1" s="341"/>
      <c r="HR1" s="341"/>
      <c r="HS1" s="341"/>
      <c r="HT1" s="341"/>
      <c r="HU1" s="341"/>
      <c r="HV1" s="341"/>
      <c r="HW1" s="341"/>
      <c r="HX1" s="341"/>
      <c r="HY1" s="341"/>
      <c r="HZ1" s="341"/>
      <c r="IA1" s="341"/>
      <c r="IB1" s="341"/>
      <c r="IC1" s="341"/>
      <c r="ID1" s="341"/>
      <c r="IE1" s="341"/>
      <c r="IF1" s="341"/>
      <c r="IG1" s="341"/>
      <c r="IH1" s="341"/>
      <c r="II1" s="341"/>
      <c r="IJ1" s="341"/>
      <c r="IK1" s="341"/>
      <c r="IL1" s="341"/>
      <c r="IM1" s="341"/>
      <c r="IN1" s="341"/>
      <c r="IO1" s="341"/>
      <c r="IP1" s="341"/>
      <c r="IQ1" s="341"/>
      <c r="IR1" s="341"/>
      <c r="IS1" s="341"/>
      <c r="IT1" s="341"/>
    </row>
    <row r="2" spans="1:254" s="385" customFormat="1" ht="35" customHeight="1" thickBot="1" x14ac:dyDescent="0.2">
      <c r="A2" s="12" t="str">
        <f>Jméno_uchazeče</f>
        <v>Jméno uchazeče včetně titulů</v>
      </c>
      <c r="B2" s="335">
        <f ca="1">Datum_vyplnění</f>
        <v>43998</v>
      </c>
      <c r="C2" s="335"/>
    </row>
    <row r="3" spans="1:254" s="24" customFormat="1" ht="35" customHeight="1" thickBot="1" x14ac:dyDescent="0.2">
      <c r="A3" s="240" t="s">
        <v>15</v>
      </c>
      <c r="B3" s="241"/>
      <c r="C3" s="242"/>
    </row>
    <row r="4" spans="1:254" s="353" customFormat="1" ht="14" customHeight="1" thickBot="1" x14ac:dyDescent="0.2">
      <c r="A4" s="23"/>
      <c r="B4" s="23"/>
      <c r="C4" s="23"/>
    </row>
    <row r="5" spans="1:254" s="368" customFormat="1" ht="40" customHeight="1" x14ac:dyDescent="0.15">
      <c r="A5" s="386" t="s">
        <v>213</v>
      </c>
      <c r="B5" s="243" t="s">
        <v>4</v>
      </c>
      <c r="C5" s="245" t="s">
        <v>7</v>
      </c>
    </row>
    <row r="6" spans="1:254" s="368" customFormat="1" ht="20" customHeight="1" x14ac:dyDescent="0.15">
      <c r="A6" s="387" t="s">
        <v>140</v>
      </c>
      <c r="B6" s="244"/>
      <c r="C6" s="246"/>
    </row>
    <row r="7" spans="1:254" s="368" customFormat="1" ht="34" customHeight="1" x14ac:dyDescent="0.15">
      <c r="A7" s="398" t="s">
        <v>10</v>
      </c>
      <c r="B7" s="399"/>
      <c r="C7" s="388">
        <f>6*B7</f>
        <v>0</v>
      </c>
    </row>
    <row r="8" spans="1:254" s="6" customFormat="1" ht="35" customHeight="1" x14ac:dyDescent="0.2">
      <c r="A8" s="400"/>
      <c r="B8" s="35"/>
      <c r="C8" s="388">
        <f>6*B8</f>
        <v>0</v>
      </c>
    </row>
    <row r="9" spans="1:254" s="6" customFormat="1" ht="15.75" customHeight="1" thickBot="1" x14ac:dyDescent="0.25">
      <c r="A9" s="389" t="s">
        <v>2</v>
      </c>
      <c r="B9" s="390">
        <f>SUM(B7:B8)</f>
        <v>0</v>
      </c>
      <c r="C9" s="391">
        <f>SUM(C7:C8)</f>
        <v>0</v>
      </c>
    </row>
    <row r="10" spans="1:254" s="6" customFormat="1" ht="19.5" customHeight="1" thickBot="1" x14ac:dyDescent="0.25">
      <c r="A10" s="362"/>
      <c r="B10" s="392"/>
      <c r="C10" s="392"/>
    </row>
    <row r="11" spans="1:254" s="368" customFormat="1" ht="40" customHeight="1" x14ac:dyDescent="0.15">
      <c r="A11" s="386" t="s">
        <v>142</v>
      </c>
      <c r="B11" s="243" t="s">
        <v>4</v>
      </c>
      <c r="C11" s="245" t="s">
        <v>7</v>
      </c>
    </row>
    <row r="12" spans="1:254" s="368" customFormat="1" ht="20" customHeight="1" x14ac:dyDescent="0.15">
      <c r="A12" s="387" t="s">
        <v>141</v>
      </c>
      <c r="B12" s="244"/>
      <c r="C12" s="246"/>
    </row>
    <row r="13" spans="1:254" s="6" customFormat="1" ht="35" customHeight="1" x14ac:dyDescent="0.2">
      <c r="A13" s="398" t="s">
        <v>10</v>
      </c>
      <c r="B13" s="399"/>
      <c r="C13" s="388">
        <f>3*B13</f>
        <v>0</v>
      </c>
    </row>
    <row r="14" spans="1:254" s="6" customFormat="1" ht="35" customHeight="1" x14ac:dyDescent="0.2">
      <c r="A14" s="401"/>
      <c r="B14" s="35"/>
      <c r="C14" s="388">
        <f>3*B14</f>
        <v>0</v>
      </c>
    </row>
    <row r="15" spans="1:254" s="6" customFormat="1" ht="18" customHeight="1" thickBot="1" x14ac:dyDescent="0.25">
      <c r="A15" s="393" t="s">
        <v>2</v>
      </c>
      <c r="B15" s="390">
        <f>SUM(B13:B14)</f>
        <v>0</v>
      </c>
      <c r="C15" s="391">
        <f>SUM(C13:C14)</f>
        <v>0</v>
      </c>
    </row>
    <row r="16" spans="1:254" s="6" customFormat="1" ht="19.5" customHeight="1" thickBot="1" x14ac:dyDescent="0.25">
      <c r="A16" s="362"/>
      <c r="B16" s="392"/>
      <c r="C16" s="392"/>
    </row>
    <row r="17" spans="1:3" s="368" customFormat="1" ht="25" customHeight="1" x14ac:dyDescent="0.15">
      <c r="A17" s="386" t="s">
        <v>144</v>
      </c>
      <c r="B17" s="243" t="s">
        <v>4</v>
      </c>
      <c r="C17" s="245" t="s">
        <v>7</v>
      </c>
    </row>
    <row r="18" spans="1:3" s="368" customFormat="1" ht="20" customHeight="1" x14ac:dyDescent="0.15">
      <c r="A18" s="387" t="s">
        <v>140</v>
      </c>
      <c r="B18" s="244"/>
      <c r="C18" s="246"/>
    </row>
    <row r="19" spans="1:3" s="6" customFormat="1" ht="35" customHeight="1" x14ac:dyDescent="0.2">
      <c r="A19" s="398" t="s">
        <v>10</v>
      </c>
      <c r="B19" s="399"/>
      <c r="C19" s="388">
        <f>6*B19</f>
        <v>0</v>
      </c>
    </row>
    <row r="20" spans="1:3" s="6" customFormat="1" ht="35" customHeight="1" x14ac:dyDescent="0.2">
      <c r="A20" s="402"/>
      <c r="B20" s="35"/>
      <c r="C20" s="388">
        <f>6*B20</f>
        <v>0</v>
      </c>
    </row>
    <row r="21" spans="1:3" s="6" customFormat="1" ht="15.5" customHeight="1" thickBot="1" x14ac:dyDescent="0.25">
      <c r="A21" s="393" t="s">
        <v>2</v>
      </c>
      <c r="B21" s="390">
        <f>SUM(B19:B20)</f>
        <v>0</v>
      </c>
      <c r="C21" s="391">
        <f>SUM(C19:C20)</f>
        <v>0</v>
      </c>
    </row>
    <row r="22" spans="1:3" s="6" customFormat="1" ht="17" thickBot="1" x14ac:dyDescent="0.25">
      <c r="A22" s="362"/>
      <c r="B22" s="392"/>
      <c r="C22" s="392"/>
    </row>
    <row r="23" spans="1:3" s="368" customFormat="1" ht="40" customHeight="1" x14ac:dyDescent="0.15">
      <c r="A23" s="386" t="s">
        <v>214</v>
      </c>
      <c r="B23" s="243" t="s">
        <v>4</v>
      </c>
      <c r="C23" s="245" t="s">
        <v>7</v>
      </c>
    </row>
    <row r="24" spans="1:3" s="368" customFormat="1" ht="20" customHeight="1" x14ac:dyDescent="0.15">
      <c r="A24" s="387" t="s">
        <v>143</v>
      </c>
      <c r="B24" s="244"/>
      <c r="C24" s="246"/>
    </row>
    <row r="25" spans="1:3" s="6" customFormat="1" ht="35" customHeight="1" x14ac:dyDescent="0.2">
      <c r="A25" s="398" t="s">
        <v>10</v>
      </c>
      <c r="B25" s="399"/>
      <c r="C25" s="388">
        <f>2*B25</f>
        <v>0</v>
      </c>
    </row>
    <row r="26" spans="1:3" s="6" customFormat="1" ht="35" customHeight="1" x14ac:dyDescent="0.2">
      <c r="A26" s="403"/>
      <c r="B26" s="35"/>
      <c r="C26" s="388">
        <f>2*B26</f>
        <v>0</v>
      </c>
    </row>
    <row r="27" spans="1:3" s="6" customFormat="1" ht="18" customHeight="1" thickBot="1" x14ac:dyDescent="0.25">
      <c r="A27" s="393" t="s">
        <v>2</v>
      </c>
      <c r="B27" s="390">
        <f>SUM(B25:B26)</f>
        <v>0</v>
      </c>
      <c r="C27" s="391">
        <f>SUM(C25:C26)</f>
        <v>0</v>
      </c>
    </row>
    <row r="28" spans="1:3" s="6" customFormat="1" ht="19.5" customHeight="1" thickBot="1" x14ac:dyDescent="0.25">
      <c r="A28" s="362"/>
      <c r="B28" s="392"/>
      <c r="C28" s="392"/>
    </row>
    <row r="29" spans="1:3" s="368" customFormat="1" ht="40" customHeight="1" x14ac:dyDescent="0.15">
      <c r="A29" s="386" t="s">
        <v>167</v>
      </c>
      <c r="B29" s="243" t="s">
        <v>4</v>
      </c>
      <c r="C29" s="245" t="s">
        <v>7</v>
      </c>
    </row>
    <row r="30" spans="1:3" s="368" customFormat="1" ht="20" customHeight="1" x14ac:dyDescent="0.15">
      <c r="A30" s="387" t="s">
        <v>145</v>
      </c>
      <c r="B30" s="244"/>
      <c r="C30" s="246"/>
    </row>
    <row r="31" spans="1:3" s="6" customFormat="1" ht="35" customHeight="1" x14ac:dyDescent="0.2">
      <c r="A31" s="398" t="s">
        <v>10</v>
      </c>
      <c r="B31" s="399"/>
      <c r="C31" s="388">
        <f>1*B31</f>
        <v>0</v>
      </c>
    </row>
    <row r="32" spans="1:3" s="6" customFormat="1" ht="35" customHeight="1" x14ac:dyDescent="0.2">
      <c r="A32" s="403"/>
      <c r="B32" s="35"/>
      <c r="C32" s="388">
        <f>1*B32</f>
        <v>0</v>
      </c>
    </row>
    <row r="33" spans="1:3" s="6" customFormat="1" ht="18" customHeight="1" thickBot="1" x14ac:dyDescent="0.25">
      <c r="A33" s="393" t="s">
        <v>2</v>
      </c>
      <c r="B33" s="390">
        <f>SUM(B31:B32)</f>
        <v>0</v>
      </c>
      <c r="C33" s="391">
        <f>SUM(C31:C32)</f>
        <v>0</v>
      </c>
    </row>
    <row r="34" spans="1:3" s="6" customFormat="1" ht="19.5" customHeight="1" thickBot="1" x14ac:dyDescent="0.25">
      <c r="A34" s="362"/>
      <c r="B34" s="392"/>
      <c r="C34" s="392"/>
    </row>
    <row r="35" spans="1:3" s="368" customFormat="1" ht="25" customHeight="1" x14ac:dyDescent="0.15">
      <c r="A35" s="386" t="s">
        <v>147</v>
      </c>
      <c r="B35" s="243" t="s">
        <v>4</v>
      </c>
      <c r="C35" s="245" t="s">
        <v>7</v>
      </c>
    </row>
    <row r="36" spans="1:3" s="368" customFormat="1" ht="20" customHeight="1" x14ac:dyDescent="0.15">
      <c r="A36" s="387" t="s">
        <v>146</v>
      </c>
      <c r="B36" s="244"/>
      <c r="C36" s="246"/>
    </row>
    <row r="37" spans="1:3" s="368" customFormat="1" ht="35" customHeight="1" x14ac:dyDescent="0.15">
      <c r="A37" s="398" t="s">
        <v>17</v>
      </c>
      <c r="B37" s="399"/>
      <c r="C37" s="388">
        <f>0.5*B37</f>
        <v>0</v>
      </c>
    </row>
    <row r="38" spans="1:3" s="6" customFormat="1" ht="35" customHeight="1" x14ac:dyDescent="0.2">
      <c r="A38" s="403"/>
      <c r="B38" s="35"/>
      <c r="C38" s="388">
        <f>0.5*B38</f>
        <v>0</v>
      </c>
    </row>
    <row r="39" spans="1:3" s="6" customFormat="1" ht="18" customHeight="1" thickBot="1" x14ac:dyDescent="0.25">
      <c r="A39" s="394" t="s">
        <v>2</v>
      </c>
      <c r="B39" s="390">
        <f>SUM(B37:B38)</f>
        <v>0</v>
      </c>
      <c r="C39" s="391">
        <f>SUM(C37:C38)</f>
        <v>0</v>
      </c>
    </row>
    <row r="40" spans="1:3" s="6" customFormat="1" ht="19.5" customHeight="1" thickBot="1" x14ac:dyDescent="0.25">
      <c r="A40" s="362"/>
      <c r="B40" s="392"/>
      <c r="C40" s="392"/>
    </row>
    <row r="41" spans="1:3" s="368" customFormat="1" ht="55" customHeight="1" x14ac:dyDescent="0.15">
      <c r="A41" s="386" t="s">
        <v>215</v>
      </c>
      <c r="B41" s="243" t="s">
        <v>4</v>
      </c>
      <c r="C41" s="245" t="s">
        <v>7</v>
      </c>
    </row>
    <row r="42" spans="1:3" s="368" customFormat="1" ht="20" customHeight="1" x14ac:dyDescent="0.15">
      <c r="A42" s="387" t="s">
        <v>148</v>
      </c>
      <c r="B42" s="244"/>
      <c r="C42" s="246"/>
    </row>
    <row r="43" spans="1:3" s="368" customFormat="1" ht="35" customHeight="1" x14ac:dyDescent="0.15">
      <c r="A43" s="398" t="s">
        <v>16</v>
      </c>
      <c r="B43" s="399"/>
      <c r="C43" s="388">
        <f>2*B43</f>
        <v>0</v>
      </c>
    </row>
    <row r="44" spans="1:3" s="6" customFormat="1" ht="35" customHeight="1" x14ac:dyDescent="0.2">
      <c r="A44" s="403"/>
      <c r="B44" s="35"/>
      <c r="C44" s="388">
        <f>2*B44</f>
        <v>0</v>
      </c>
    </row>
    <row r="45" spans="1:3" s="6" customFormat="1" ht="18" customHeight="1" thickBot="1" x14ac:dyDescent="0.25">
      <c r="A45" s="394" t="s">
        <v>2</v>
      </c>
      <c r="B45" s="390">
        <f>SUM(B43:B44)</f>
        <v>0</v>
      </c>
      <c r="C45" s="391">
        <f>SUM(C43:C44)</f>
        <v>0</v>
      </c>
    </row>
    <row r="46" spans="1:3" ht="18" customHeight="1" x14ac:dyDescent="0.15">
      <c r="A46" s="374"/>
      <c r="B46" s="375"/>
      <c r="C46" s="375"/>
    </row>
    <row r="47" spans="1:3" ht="35" customHeight="1" x14ac:dyDescent="0.15">
      <c r="A47" s="395" t="s">
        <v>23</v>
      </c>
      <c r="B47" s="396">
        <f>SUM(B9,B15,B21,B27,B39,B45,B33)</f>
        <v>0</v>
      </c>
      <c r="C47" s="396">
        <f>SUM(C9,C15,C21,C27,C39,C45,C33)</f>
        <v>0</v>
      </c>
    </row>
  </sheetData>
  <sheetProtection sheet="1" objects="1" scenarios="1" insertRows="0" deleteRows="0"/>
  <mergeCells count="17">
    <mergeCell ref="B29:B30"/>
    <mergeCell ref="C29:C30"/>
    <mergeCell ref="B35:B36"/>
    <mergeCell ref="C35:C36"/>
    <mergeCell ref="B41:B42"/>
    <mergeCell ref="C41:C42"/>
    <mergeCell ref="B11:B12"/>
    <mergeCell ref="C11:C12"/>
    <mergeCell ref="B17:B18"/>
    <mergeCell ref="C17:C18"/>
    <mergeCell ref="B23:B24"/>
    <mergeCell ref="C23:C24"/>
    <mergeCell ref="A3:C3"/>
    <mergeCell ref="B2:C2"/>
    <mergeCell ref="B1:C1"/>
    <mergeCell ref="B5:B6"/>
    <mergeCell ref="C5:C6"/>
  </mergeCells>
  <printOptions horizontalCentered="1"/>
  <pageMargins left="0.59" right="0.59" top="0.59" bottom="0.79000000000000015" header="0.39000000000000007" footer="0.39000000000000007"/>
  <pageSetup paperSize="9" scale="60" firstPageNumber="17" orientation="portrait" useFirstPageNumber="1" horizontalDpi="300" verticalDpi="300" r:id="rId1"/>
  <headerFooter>
    <oddFooter>&amp;L&amp;12&amp;K000000Příloha K: Autoevaluační kritéria pro habilitační řízení&amp;R&amp;12&amp;K000000strana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IU78"/>
  <sheetViews>
    <sheetView showGridLines="0" topLeftCell="A52" workbookViewId="0">
      <selection activeCell="J73" sqref="J73"/>
    </sheetView>
  </sheetViews>
  <sheetFormatPr baseColWidth="10" defaultColWidth="7.83203125" defaultRowHeight="14" x14ac:dyDescent="0.15"/>
  <cols>
    <col min="1" max="1" width="75.83203125" style="376" customWidth="1"/>
    <col min="2" max="2" width="15.83203125" style="376" customWidth="1"/>
    <col min="3" max="4" width="10.83203125" style="397" customWidth="1"/>
    <col min="5" max="16384" width="7.83203125" style="376"/>
  </cols>
  <sheetData>
    <row r="1" spans="1:255" s="404" customFormat="1" ht="25" customHeight="1" x14ac:dyDescent="0.2">
      <c r="A1" s="333" t="s">
        <v>0</v>
      </c>
      <c r="B1" s="333"/>
      <c r="C1" s="334" t="s">
        <v>1</v>
      </c>
      <c r="D1" s="334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  <c r="IK1" s="323"/>
      <c r="IL1" s="323"/>
      <c r="IM1" s="323"/>
      <c r="IN1" s="323"/>
      <c r="IO1" s="323"/>
      <c r="IP1" s="323"/>
      <c r="IQ1" s="323"/>
      <c r="IR1" s="323"/>
      <c r="IS1" s="323"/>
      <c r="IT1" s="323"/>
      <c r="IU1" s="323"/>
    </row>
    <row r="2" spans="1:255" s="385" customFormat="1" ht="33" customHeight="1" thickBot="1" x14ac:dyDescent="0.2">
      <c r="A2" s="12" t="str">
        <f>Jméno_uchazeče</f>
        <v>Jméno uchazeče včetně titulů</v>
      </c>
      <c r="B2" s="12"/>
      <c r="C2" s="335">
        <f ca="1">Datum_vyplnění</f>
        <v>43998</v>
      </c>
      <c r="D2" s="335"/>
    </row>
    <row r="3" spans="1:255" s="24" customFormat="1" ht="28" customHeight="1" thickBot="1" x14ac:dyDescent="0.2">
      <c r="A3" s="250" t="s">
        <v>277</v>
      </c>
      <c r="B3" s="168"/>
      <c r="C3" s="251"/>
      <c r="D3" s="252"/>
    </row>
    <row r="4" spans="1:255" s="353" customFormat="1" ht="14" customHeight="1" thickBot="1" x14ac:dyDescent="0.2">
      <c r="A4" s="23"/>
      <c r="B4" s="166"/>
      <c r="C4" s="23"/>
      <c r="D4" s="23"/>
    </row>
    <row r="5" spans="1:255" s="353" customFormat="1" ht="25" customHeight="1" thickBot="1" x14ac:dyDescent="0.2">
      <c r="A5" s="247" t="s">
        <v>278</v>
      </c>
      <c r="B5" s="248"/>
      <c r="C5" s="248"/>
      <c r="D5" s="249"/>
    </row>
    <row r="6" spans="1:255" s="368" customFormat="1" ht="25" customHeight="1" x14ac:dyDescent="0.15">
      <c r="A6" s="405" t="s">
        <v>216</v>
      </c>
      <c r="B6" s="406"/>
      <c r="C6" s="407" t="s">
        <v>24</v>
      </c>
      <c r="D6" s="253" t="s">
        <v>7</v>
      </c>
    </row>
    <row r="7" spans="1:255" s="368" customFormat="1" ht="20" customHeight="1" x14ac:dyDescent="0.15">
      <c r="A7" s="408" t="s">
        <v>170</v>
      </c>
      <c r="B7" s="409"/>
      <c r="C7" s="410"/>
      <c r="D7" s="254"/>
    </row>
    <row r="8" spans="1:255" s="6" customFormat="1" ht="40" customHeight="1" x14ac:dyDescent="0.2">
      <c r="A8" s="427" t="s">
        <v>18</v>
      </c>
      <c r="B8" s="428"/>
      <c r="C8" s="429"/>
      <c r="D8" s="411">
        <f>100*C8</f>
        <v>0</v>
      </c>
    </row>
    <row r="9" spans="1:255" s="368" customFormat="1" ht="20" customHeight="1" thickBot="1" x14ac:dyDescent="0.2">
      <c r="A9" s="412" t="s">
        <v>2</v>
      </c>
      <c r="B9" s="413"/>
      <c r="C9" s="414">
        <f>SUM(C8:C8)</f>
        <v>0</v>
      </c>
      <c r="D9" s="415">
        <f>SUM(D8:D8)</f>
        <v>0</v>
      </c>
    </row>
    <row r="10" spans="1:255" s="6" customFormat="1" ht="19.5" customHeight="1" thickBot="1" x14ac:dyDescent="0.25">
      <c r="A10" s="362"/>
      <c r="B10" s="362"/>
      <c r="C10" s="392"/>
      <c r="D10" s="392"/>
    </row>
    <row r="11" spans="1:255" s="368" customFormat="1" ht="40" customHeight="1" x14ac:dyDescent="0.15">
      <c r="A11" s="405" t="s">
        <v>281</v>
      </c>
      <c r="B11" s="406"/>
      <c r="C11" s="407" t="s">
        <v>24</v>
      </c>
      <c r="D11" s="253" t="s">
        <v>7</v>
      </c>
    </row>
    <row r="12" spans="1:255" s="368" customFormat="1" ht="20" customHeight="1" x14ac:dyDescent="0.15">
      <c r="A12" s="408" t="s">
        <v>171</v>
      </c>
      <c r="B12" s="409"/>
      <c r="C12" s="416"/>
      <c r="D12" s="254"/>
    </row>
    <row r="13" spans="1:255" s="6" customFormat="1" ht="40" customHeight="1" x14ac:dyDescent="0.2">
      <c r="A13" s="427" t="s">
        <v>18</v>
      </c>
      <c r="B13" s="428"/>
      <c r="C13" s="429"/>
      <c r="D13" s="411">
        <f>50*C13</f>
        <v>0</v>
      </c>
    </row>
    <row r="14" spans="1:255" s="368" customFormat="1" ht="20" customHeight="1" thickBot="1" x14ac:dyDescent="0.2">
      <c r="A14" s="412" t="s">
        <v>2</v>
      </c>
      <c r="B14" s="413"/>
      <c r="C14" s="414">
        <f>SUM(C13:C13)</f>
        <v>0</v>
      </c>
      <c r="D14" s="417">
        <f>SUM(D13:D13)</f>
        <v>0</v>
      </c>
    </row>
    <row r="15" spans="1:255" s="6" customFormat="1" ht="19.5" customHeight="1" thickBot="1" x14ac:dyDescent="0.25">
      <c r="A15" s="362"/>
      <c r="B15" s="362"/>
      <c r="C15" s="392"/>
      <c r="D15" s="392"/>
    </row>
    <row r="16" spans="1:255" s="368" customFormat="1" ht="25" customHeight="1" x14ac:dyDescent="0.15">
      <c r="A16" s="405" t="s">
        <v>220</v>
      </c>
      <c r="B16" s="406"/>
      <c r="C16" s="407" t="s">
        <v>24</v>
      </c>
      <c r="D16" s="253" t="s">
        <v>7</v>
      </c>
    </row>
    <row r="17" spans="1:4" s="368" customFormat="1" ht="20" customHeight="1" x14ac:dyDescent="0.15">
      <c r="A17" s="408" t="s">
        <v>172</v>
      </c>
      <c r="B17" s="409"/>
      <c r="C17" s="416"/>
      <c r="D17" s="254"/>
    </row>
    <row r="18" spans="1:4" s="6" customFormat="1" ht="40" customHeight="1" x14ac:dyDescent="0.2">
      <c r="A18" s="427" t="s">
        <v>18</v>
      </c>
      <c r="B18" s="428"/>
      <c r="C18" s="429"/>
      <c r="D18" s="411">
        <f>20*C18</f>
        <v>0</v>
      </c>
    </row>
    <row r="19" spans="1:4" s="6" customFormat="1" ht="15.75" customHeight="1" thickBot="1" x14ac:dyDescent="0.25">
      <c r="A19" s="412" t="s">
        <v>2</v>
      </c>
      <c r="B19" s="413"/>
      <c r="C19" s="414">
        <f>SUM(C18:C18)</f>
        <v>0</v>
      </c>
      <c r="D19" s="417">
        <f>SUM(D18:D18)</f>
        <v>0</v>
      </c>
    </row>
    <row r="20" spans="1:4" s="6" customFormat="1" ht="19.5" customHeight="1" thickBot="1" x14ac:dyDescent="0.25">
      <c r="A20" s="362"/>
      <c r="B20" s="362"/>
      <c r="C20" s="392"/>
      <c r="D20" s="392"/>
    </row>
    <row r="21" spans="1:4" s="368" customFormat="1" ht="25" customHeight="1" x14ac:dyDescent="0.15">
      <c r="A21" s="405" t="s">
        <v>217</v>
      </c>
      <c r="B21" s="406"/>
      <c r="C21" s="407" t="s">
        <v>24</v>
      </c>
      <c r="D21" s="253" t="s">
        <v>7</v>
      </c>
    </row>
    <row r="22" spans="1:4" s="368" customFormat="1" ht="20" customHeight="1" x14ac:dyDescent="0.15">
      <c r="A22" s="408" t="s">
        <v>171</v>
      </c>
      <c r="B22" s="409"/>
      <c r="C22" s="416"/>
      <c r="D22" s="254"/>
    </row>
    <row r="23" spans="1:4" s="6" customFormat="1" ht="40" customHeight="1" x14ac:dyDescent="0.2">
      <c r="A23" s="427" t="s">
        <v>18</v>
      </c>
      <c r="B23" s="428"/>
      <c r="C23" s="429"/>
      <c r="D23" s="411">
        <f>50*C23</f>
        <v>0</v>
      </c>
    </row>
    <row r="24" spans="1:4" s="368" customFormat="1" ht="20" customHeight="1" thickBot="1" x14ac:dyDescent="0.2">
      <c r="A24" s="412" t="s">
        <v>2</v>
      </c>
      <c r="B24" s="413"/>
      <c r="C24" s="414">
        <f>SUM(C23:C23)</f>
        <v>0</v>
      </c>
      <c r="D24" s="417">
        <f>SUM(D23:D23)</f>
        <v>0</v>
      </c>
    </row>
    <row r="25" spans="1:4" s="6" customFormat="1" ht="19.5" customHeight="1" thickBot="1" x14ac:dyDescent="0.25">
      <c r="A25" s="362"/>
      <c r="B25" s="362"/>
      <c r="C25" s="392"/>
      <c r="D25" s="392"/>
    </row>
    <row r="26" spans="1:4" s="368" customFormat="1" ht="25" customHeight="1" x14ac:dyDescent="0.15">
      <c r="A26" s="405" t="s">
        <v>218</v>
      </c>
      <c r="B26" s="406"/>
      <c r="C26" s="407" t="s">
        <v>24</v>
      </c>
      <c r="D26" s="253" t="s">
        <v>7</v>
      </c>
    </row>
    <row r="27" spans="1:4" s="368" customFormat="1" ht="20" customHeight="1" x14ac:dyDescent="0.15">
      <c r="A27" s="408" t="s">
        <v>173</v>
      </c>
      <c r="B27" s="409"/>
      <c r="C27" s="416"/>
      <c r="D27" s="254"/>
    </row>
    <row r="28" spans="1:4" s="6" customFormat="1" ht="40" customHeight="1" x14ac:dyDescent="0.2">
      <c r="A28" s="427" t="s">
        <v>18</v>
      </c>
      <c r="B28" s="428"/>
      <c r="C28" s="429"/>
      <c r="D28" s="411">
        <f>25*C28</f>
        <v>0</v>
      </c>
    </row>
    <row r="29" spans="1:4" s="6" customFormat="1" ht="15.75" customHeight="1" thickBot="1" x14ac:dyDescent="0.25">
      <c r="A29" s="412" t="s">
        <v>2</v>
      </c>
      <c r="B29" s="413"/>
      <c r="C29" s="414">
        <f>SUM(C28:C28)</f>
        <v>0</v>
      </c>
      <c r="D29" s="417">
        <f>SUM(D28:D28)</f>
        <v>0</v>
      </c>
    </row>
    <row r="30" spans="1:4" s="6" customFormat="1" ht="19.5" customHeight="1" thickBot="1" x14ac:dyDescent="0.25">
      <c r="A30" s="362"/>
      <c r="B30" s="362"/>
      <c r="C30" s="392"/>
      <c r="D30" s="392"/>
    </row>
    <row r="31" spans="1:4" s="368" customFormat="1" ht="25" customHeight="1" x14ac:dyDescent="0.15">
      <c r="A31" s="405" t="s">
        <v>219</v>
      </c>
      <c r="B31" s="406"/>
      <c r="C31" s="407" t="s">
        <v>24</v>
      </c>
      <c r="D31" s="253" t="s">
        <v>7</v>
      </c>
    </row>
    <row r="32" spans="1:4" s="368" customFormat="1" ht="20" customHeight="1" x14ac:dyDescent="0.15">
      <c r="A32" s="408" t="s">
        <v>138</v>
      </c>
      <c r="B32" s="409"/>
      <c r="C32" s="416"/>
      <c r="D32" s="254"/>
    </row>
    <row r="33" spans="1:4" s="6" customFormat="1" ht="40" customHeight="1" x14ac:dyDescent="0.2">
      <c r="A33" s="427" t="s">
        <v>18</v>
      </c>
      <c r="B33" s="428"/>
      <c r="C33" s="429"/>
      <c r="D33" s="411">
        <f>10*C33</f>
        <v>0</v>
      </c>
    </row>
    <row r="34" spans="1:4" s="6" customFormat="1" ht="15.75" customHeight="1" thickBot="1" x14ac:dyDescent="0.25">
      <c r="A34" s="412" t="s">
        <v>2</v>
      </c>
      <c r="B34" s="413"/>
      <c r="C34" s="414">
        <f>SUM(C33:C33)</f>
        <v>0</v>
      </c>
      <c r="D34" s="417">
        <f>SUM(D33:D33)</f>
        <v>0</v>
      </c>
    </row>
    <row r="35" spans="1:4" s="6" customFormat="1" ht="19.5" customHeight="1" thickBot="1" x14ac:dyDescent="0.25">
      <c r="A35" s="362"/>
      <c r="B35" s="362"/>
      <c r="C35" s="392"/>
      <c r="D35" s="392"/>
    </row>
    <row r="36" spans="1:4" s="368" customFormat="1" ht="25" customHeight="1" x14ac:dyDescent="0.15">
      <c r="A36" s="405" t="s">
        <v>261</v>
      </c>
      <c r="B36" s="406"/>
      <c r="C36" s="407" t="s">
        <v>24</v>
      </c>
      <c r="D36" s="253" t="s">
        <v>7</v>
      </c>
    </row>
    <row r="37" spans="1:4" s="368" customFormat="1" ht="20" customHeight="1" x14ac:dyDescent="0.15">
      <c r="A37" s="408" t="s">
        <v>171</v>
      </c>
      <c r="B37" s="409"/>
      <c r="C37" s="416"/>
      <c r="D37" s="254"/>
    </row>
    <row r="38" spans="1:4" s="6" customFormat="1" ht="40" customHeight="1" x14ac:dyDescent="0.2">
      <c r="A38" s="427" t="s">
        <v>18</v>
      </c>
      <c r="B38" s="428"/>
      <c r="C38" s="429"/>
      <c r="D38" s="411">
        <f>50*C38</f>
        <v>0</v>
      </c>
    </row>
    <row r="39" spans="1:4" s="368" customFormat="1" ht="20" customHeight="1" thickBot="1" x14ac:dyDescent="0.2">
      <c r="A39" s="412" t="s">
        <v>2</v>
      </c>
      <c r="B39" s="413"/>
      <c r="C39" s="414">
        <f>SUM(C38:C38)</f>
        <v>0</v>
      </c>
      <c r="D39" s="417">
        <f>SUM(D38:D38)</f>
        <v>0</v>
      </c>
    </row>
    <row r="40" spans="1:4" s="6" customFormat="1" ht="19.5" customHeight="1" thickBot="1" x14ac:dyDescent="0.25">
      <c r="A40" s="362"/>
      <c r="B40" s="362"/>
      <c r="C40" s="392"/>
      <c r="D40" s="392"/>
    </row>
    <row r="41" spans="1:4" s="368" customFormat="1" ht="25" customHeight="1" x14ac:dyDescent="0.15">
      <c r="A41" s="405" t="s">
        <v>221</v>
      </c>
      <c r="B41" s="406"/>
      <c r="C41" s="418" t="s">
        <v>24</v>
      </c>
      <c r="D41" s="159" t="s">
        <v>7</v>
      </c>
    </row>
    <row r="42" spans="1:4" s="368" customFormat="1" ht="20" customHeight="1" x14ac:dyDescent="0.15">
      <c r="A42" s="408" t="s">
        <v>173</v>
      </c>
      <c r="B42" s="409"/>
      <c r="C42" s="419"/>
      <c r="D42" s="160"/>
    </row>
    <row r="43" spans="1:4" s="6" customFormat="1" ht="40" customHeight="1" x14ac:dyDescent="0.2">
      <c r="A43" s="427" t="s">
        <v>18</v>
      </c>
      <c r="B43" s="428"/>
      <c r="C43" s="429"/>
      <c r="D43" s="411">
        <f>25*C43</f>
        <v>0</v>
      </c>
    </row>
    <row r="44" spans="1:4" s="6" customFormat="1" ht="15.75" customHeight="1" thickBot="1" x14ac:dyDescent="0.25">
      <c r="A44" s="412" t="s">
        <v>2</v>
      </c>
      <c r="B44" s="413"/>
      <c r="C44" s="414">
        <f>SUM(C43:C43)</f>
        <v>0</v>
      </c>
      <c r="D44" s="417">
        <f>SUM(D43:D43)</f>
        <v>0</v>
      </c>
    </row>
    <row r="45" spans="1:4" s="6" customFormat="1" ht="19.5" customHeight="1" thickBot="1" x14ac:dyDescent="0.25">
      <c r="A45" s="362"/>
      <c r="B45" s="362"/>
      <c r="C45" s="392"/>
      <c r="D45" s="392"/>
    </row>
    <row r="46" spans="1:4" s="368" customFormat="1" ht="25" customHeight="1" x14ac:dyDescent="0.15">
      <c r="A46" s="405" t="s">
        <v>222</v>
      </c>
      <c r="B46" s="406"/>
      <c r="C46" s="418" t="s">
        <v>24</v>
      </c>
      <c r="D46" s="159" t="s">
        <v>7</v>
      </c>
    </row>
    <row r="47" spans="1:4" s="368" customFormat="1" ht="20" customHeight="1" x14ac:dyDescent="0.15">
      <c r="A47" s="408" t="s">
        <v>138</v>
      </c>
      <c r="B47" s="409"/>
      <c r="C47" s="419"/>
      <c r="D47" s="160"/>
    </row>
    <row r="48" spans="1:4" s="6" customFormat="1" ht="40" customHeight="1" x14ac:dyDescent="0.2">
      <c r="A48" s="427" t="s">
        <v>18</v>
      </c>
      <c r="B48" s="428"/>
      <c r="C48" s="429"/>
      <c r="D48" s="411">
        <f>10*C48</f>
        <v>0</v>
      </c>
    </row>
    <row r="49" spans="1:4" s="6" customFormat="1" ht="15.75" customHeight="1" thickBot="1" x14ac:dyDescent="0.25">
      <c r="A49" s="412" t="s">
        <v>2</v>
      </c>
      <c r="B49" s="413"/>
      <c r="C49" s="414">
        <f>SUM(C48:C48)</f>
        <v>0</v>
      </c>
      <c r="D49" s="417">
        <f>SUM(D48:D48)</f>
        <v>0</v>
      </c>
    </row>
    <row r="50" spans="1:4" s="6" customFormat="1" ht="19.5" customHeight="1" thickBot="1" x14ac:dyDescent="0.25">
      <c r="A50" s="362"/>
      <c r="B50" s="362"/>
      <c r="C50" s="392"/>
      <c r="D50" s="392"/>
    </row>
    <row r="51" spans="1:4" s="368" customFormat="1" ht="25" customHeight="1" x14ac:dyDescent="0.15">
      <c r="A51" s="405" t="s">
        <v>223</v>
      </c>
      <c r="B51" s="406"/>
      <c r="C51" s="407" t="s">
        <v>24</v>
      </c>
      <c r="D51" s="253" t="s">
        <v>7</v>
      </c>
    </row>
    <row r="52" spans="1:4" s="368" customFormat="1" ht="20" customHeight="1" x14ac:dyDescent="0.15">
      <c r="A52" s="408" t="s">
        <v>173</v>
      </c>
      <c r="B52" s="409"/>
      <c r="C52" s="416"/>
      <c r="D52" s="254"/>
    </row>
    <row r="53" spans="1:4" s="6" customFormat="1" ht="40" customHeight="1" x14ac:dyDescent="0.2">
      <c r="A53" s="427" t="s">
        <v>18</v>
      </c>
      <c r="B53" s="428"/>
      <c r="C53" s="429"/>
      <c r="D53" s="411">
        <f>25*C53</f>
        <v>0</v>
      </c>
    </row>
    <row r="54" spans="1:4" s="368" customFormat="1" ht="20" customHeight="1" thickBot="1" x14ac:dyDescent="0.2">
      <c r="A54" s="412" t="s">
        <v>2</v>
      </c>
      <c r="B54" s="413"/>
      <c r="C54" s="414">
        <f>SUM(C53:C53)</f>
        <v>0</v>
      </c>
      <c r="D54" s="417">
        <f>SUM(D53:D53)</f>
        <v>0</v>
      </c>
    </row>
    <row r="55" spans="1:4" s="6" customFormat="1" ht="19.5" customHeight="1" thickBot="1" x14ac:dyDescent="0.25">
      <c r="A55" s="362"/>
      <c r="B55" s="362"/>
      <c r="C55" s="392"/>
      <c r="D55" s="392"/>
    </row>
    <row r="56" spans="1:4" s="368" customFormat="1" ht="25" customHeight="1" x14ac:dyDescent="0.15">
      <c r="A56" s="405" t="s">
        <v>224</v>
      </c>
      <c r="B56" s="406"/>
      <c r="C56" s="418" t="s">
        <v>24</v>
      </c>
      <c r="D56" s="159" t="s">
        <v>7</v>
      </c>
    </row>
    <row r="57" spans="1:4" s="368" customFormat="1" ht="20" customHeight="1" x14ac:dyDescent="0.15">
      <c r="A57" s="408" t="s">
        <v>159</v>
      </c>
      <c r="B57" s="409"/>
      <c r="C57" s="419"/>
      <c r="D57" s="160"/>
    </row>
    <row r="58" spans="1:4" s="6" customFormat="1" ht="40" customHeight="1" x14ac:dyDescent="0.2">
      <c r="A58" s="427" t="s">
        <v>18</v>
      </c>
      <c r="B58" s="428"/>
      <c r="C58" s="429"/>
      <c r="D58" s="411">
        <f>15*C58</f>
        <v>0</v>
      </c>
    </row>
    <row r="59" spans="1:4" s="6" customFormat="1" ht="15.75" customHeight="1" thickBot="1" x14ac:dyDescent="0.25">
      <c r="A59" s="412" t="s">
        <v>2</v>
      </c>
      <c r="B59" s="413"/>
      <c r="C59" s="414">
        <f>SUM(C58:C58)</f>
        <v>0</v>
      </c>
      <c r="D59" s="417">
        <f>SUM(D58:D58)</f>
        <v>0</v>
      </c>
    </row>
    <row r="60" spans="1:4" s="6" customFormat="1" ht="19.5" customHeight="1" thickBot="1" x14ac:dyDescent="0.25">
      <c r="A60" s="362"/>
      <c r="B60" s="362"/>
      <c r="C60" s="392"/>
      <c r="D60" s="392"/>
    </row>
    <row r="61" spans="1:4" s="368" customFormat="1" ht="25" customHeight="1" x14ac:dyDescent="0.15">
      <c r="A61" s="405" t="s">
        <v>225</v>
      </c>
      <c r="B61" s="406"/>
      <c r="C61" s="418" t="s">
        <v>24</v>
      </c>
      <c r="D61" s="159" t="s">
        <v>7</v>
      </c>
    </row>
    <row r="62" spans="1:4" s="368" customFormat="1" ht="20" customHeight="1" x14ac:dyDescent="0.15">
      <c r="A62" s="408" t="s">
        <v>139</v>
      </c>
      <c r="B62" s="409"/>
      <c r="C62" s="419"/>
      <c r="D62" s="160"/>
    </row>
    <row r="63" spans="1:4" s="6" customFormat="1" ht="40" customHeight="1" x14ac:dyDescent="0.2">
      <c r="A63" s="427" t="s">
        <v>18</v>
      </c>
      <c r="B63" s="428"/>
      <c r="C63" s="429"/>
      <c r="D63" s="411">
        <f>5*C63</f>
        <v>0</v>
      </c>
    </row>
    <row r="64" spans="1:4" s="6" customFormat="1" ht="15.75" customHeight="1" thickBot="1" x14ac:dyDescent="0.25">
      <c r="A64" s="412" t="s">
        <v>2</v>
      </c>
      <c r="B64" s="413"/>
      <c r="C64" s="414">
        <f>SUM(C63:C63)</f>
        <v>0</v>
      </c>
      <c r="D64" s="417">
        <f>SUM(D63:D63)</f>
        <v>0</v>
      </c>
    </row>
    <row r="65" spans="1:4" s="6" customFormat="1" ht="19.5" customHeight="1" thickBot="1" x14ac:dyDescent="0.25">
      <c r="A65" s="362"/>
      <c r="B65" s="362"/>
      <c r="C65" s="392"/>
      <c r="D65" s="392"/>
    </row>
    <row r="66" spans="1:4" s="368" customFormat="1" ht="25" customHeight="1" x14ac:dyDescent="0.15">
      <c r="A66" s="405" t="s">
        <v>271</v>
      </c>
      <c r="B66" s="406"/>
      <c r="C66" s="407" t="s">
        <v>276</v>
      </c>
      <c r="D66" s="159" t="s">
        <v>7</v>
      </c>
    </row>
    <row r="67" spans="1:4" s="368" customFormat="1" ht="20" customHeight="1" x14ac:dyDescent="0.15">
      <c r="A67" s="408" t="s">
        <v>272</v>
      </c>
      <c r="B67" s="409"/>
      <c r="C67" s="410"/>
      <c r="D67" s="160"/>
    </row>
    <row r="68" spans="1:4" s="6" customFormat="1" ht="40" customHeight="1" x14ac:dyDescent="0.2">
      <c r="A68" s="427" t="s">
        <v>273</v>
      </c>
      <c r="B68" s="428"/>
      <c r="C68" s="429"/>
      <c r="D68" s="388">
        <f>C68*3</f>
        <v>0</v>
      </c>
    </row>
    <row r="69" spans="1:4" s="6" customFormat="1" ht="15.75" customHeight="1" thickBot="1" x14ac:dyDescent="0.25">
      <c r="A69" s="412" t="s">
        <v>2</v>
      </c>
      <c r="B69" s="413"/>
      <c r="C69" s="414">
        <f>SUM(C68:C68)</f>
        <v>0</v>
      </c>
      <c r="D69" s="420">
        <f>SUM(D68:D68)</f>
        <v>0</v>
      </c>
    </row>
    <row r="70" spans="1:4" s="6" customFormat="1" ht="19.5" customHeight="1" thickBot="1" x14ac:dyDescent="0.25">
      <c r="A70" s="362"/>
      <c r="B70" s="362"/>
      <c r="C70" s="392"/>
      <c r="D70" s="392"/>
    </row>
    <row r="71" spans="1:4" s="368" customFormat="1" ht="25" customHeight="1" thickBot="1" x14ac:dyDescent="0.2">
      <c r="A71" s="247" t="s">
        <v>279</v>
      </c>
      <c r="B71" s="248"/>
      <c r="C71" s="248"/>
      <c r="D71" s="249"/>
    </row>
    <row r="72" spans="1:4" s="368" customFormat="1" ht="25" customHeight="1" x14ac:dyDescent="0.15">
      <c r="A72" s="405" t="s">
        <v>268</v>
      </c>
      <c r="B72" s="406"/>
      <c r="C72" s="407" t="s">
        <v>275</v>
      </c>
      <c r="D72" s="159" t="s">
        <v>7</v>
      </c>
    </row>
    <row r="73" spans="1:4" s="368" customFormat="1" ht="20" customHeight="1" x14ac:dyDescent="0.15">
      <c r="A73" s="408" t="s">
        <v>269</v>
      </c>
      <c r="B73" s="409"/>
      <c r="C73" s="410"/>
      <c r="D73" s="160"/>
    </row>
    <row r="74" spans="1:4" s="6" customFormat="1" ht="40" customHeight="1" x14ac:dyDescent="0.2">
      <c r="A74" s="427" t="s">
        <v>270</v>
      </c>
      <c r="B74" s="428"/>
      <c r="C74" s="429"/>
      <c r="D74" s="388">
        <f>CEILING(C74/20,1)</f>
        <v>0</v>
      </c>
    </row>
    <row r="75" spans="1:4" s="6" customFormat="1" ht="15.75" customHeight="1" thickBot="1" x14ac:dyDescent="0.25">
      <c r="A75" s="412" t="s">
        <v>2</v>
      </c>
      <c r="B75" s="413"/>
      <c r="C75" s="414">
        <f>SUM(C74:C74)</f>
        <v>0</v>
      </c>
      <c r="D75" s="420">
        <f>SUM(D74:D74)</f>
        <v>0</v>
      </c>
    </row>
    <row r="76" spans="1:4" ht="18" customHeight="1" x14ac:dyDescent="0.15">
      <c r="A76" s="374"/>
      <c r="B76" s="374"/>
      <c r="C76" s="375"/>
      <c r="D76" s="375"/>
    </row>
    <row r="77" spans="1:4" ht="25" customHeight="1" x14ac:dyDescent="0.15">
      <c r="A77" s="421" t="s">
        <v>282</v>
      </c>
      <c r="B77" s="422" t="s">
        <v>239</v>
      </c>
      <c r="C77" s="423">
        <f>SUM(C9,C24,C39,C54,C14,C49,C59,C69,C29,C34,C44,C64,C19)</f>
        <v>0</v>
      </c>
      <c r="D77" s="424">
        <f>SUM(D9,D24,D39,D54,D14,D49,D59,D69,D29,D34,D44,D64,D75,D19)</f>
        <v>0</v>
      </c>
    </row>
    <row r="78" spans="1:4" ht="35" customHeight="1" x14ac:dyDescent="0.15">
      <c r="A78" s="421"/>
      <c r="B78" s="425" t="s">
        <v>280</v>
      </c>
      <c r="C78" s="426">
        <f>C75</f>
        <v>0</v>
      </c>
      <c r="D78" s="424"/>
    </row>
  </sheetData>
  <sheetProtection sheet="1" objects="1" scenarios="1" insertRows="0" deleteRows="0"/>
  <mergeCells count="81">
    <mergeCell ref="D36:D37"/>
    <mergeCell ref="C51:C52"/>
    <mergeCell ref="D51:D52"/>
    <mergeCell ref="C16:C17"/>
    <mergeCell ref="D16:D17"/>
    <mergeCell ref="C26:C27"/>
    <mergeCell ref="D26:D27"/>
    <mergeCell ref="C31:C32"/>
    <mergeCell ref="D31:D32"/>
    <mergeCell ref="C21:C22"/>
    <mergeCell ref="D21:D22"/>
    <mergeCell ref="A3:D3"/>
    <mergeCell ref="C1:D1"/>
    <mergeCell ref="C2:D2"/>
    <mergeCell ref="C11:C12"/>
    <mergeCell ref="D11:D12"/>
    <mergeCell ref="C6:C7"/>
    <mergeCell ref="D6:D7"/>
    <mergeCell ref="A8:B8"/>
    <mergeCell ref="A9:B9"/>
    <mergeCell ref="C66:C67"/>
    <mergeCell ref="C72:C73"/>
    <mergeCell ref="A71:D71"/>
    <mergeCell ref="A5:D5"/>
    <mergeCell ref="A6:B6"/>
    <mergeCell ref="A7:B7"/>
    <mergeCell ref="A12:B12"/>
    <mergeCell ref="A11:B11"/>
    <mergeCell ref="A16:B16"/>
    <mergeCell ref="A17:B17"/>
    <mergeCell ref="A21:B21"/>
    <mergeCell ref="A22:B22"/>
    <mergeCell ref="A24:B24"/>
    <mergeCell ref="A14:B14"/>
    <mergeCell ref="A13:B13"/>
    <mergeCell ref="C36:C37"/>
    <mergeCell ref="A18:B18"/>
    <mergeCell ref="A19:B19"/>
    <mergeCell ref="A23:B23"/>
    <mergeCell ref="A26:B26"/>
    <mergeCell ref="A27:B27"/>
    <mergeCell ref="A28:B28"/>
    <mergeCell ref="A29:B29"/>
    <mergeCell ref="A31:B31"/>
    <mergeCell ref="A32:B32"/>
    <mergeCell ref="A33:B33"/>
    <mergeCell ref="A34:B34"/>
    <mergeCell ref="A36:B36"/>
    <mergeCell ref="A37:B37"/>
    <mergeCell ref="A38:B38"/>
    <mergeCell ref="A39:B39"/>
    <mergeCell ref="A41:B41"/>
    <mergeCell ref="A42:B42"/>
    <mergeCell ref="A43:B43"/>
    <mergeCell ref="A44:B44"/>
    <mergeCell ref="A46:B46"/>
    <mergeCell ref="A47:B47"/>
    <mergeCell ref="A48:B48"/>
    <mergeCell ref="A49:B49"/>
    <mergeCell ref="A51:B51"/>
    <mergeCell ref="A52:B52"/>
    <mergeCell ref="A53:B53"/>
    <mergeCell ref="A54:B54"/>
    <mergeCell ref="A56:B56"/>
    <mergeCell ref="A57:B57"/>
    <mergeCell ref="A58:B58"/>
    <mergeCell ref="A59:B59"/>
    <mergeCell ref="A61:B61"/>
    <mergeCell ref="A62:B62"/>
    <mergeCell ref="A63:B63"/>
    <mergeCell ref="A64:B64"/>
    <mergeCell ref="A66:B66"/>
    <mergeCell ref="A67:B67"/>
    <mergeCell ref="A68:B68"/>
    <mergeCell ref="A69:B69"/>
    <mergeCell ref="A72:B72"/>
    <mergeCell ref="A73:B73"/>
    <mergeCell ref="A74:B74"/>
    <mergeCell ref="A75:B75"/>
    <mergeCell ref="D77:D78"/>
    <mergeCell ref="A77:A78"/>
  </mergeCells>
  <phoneticPr fontId="15" type="noConversion"/>
  <printOptions horizontalCentered="1"/>
  <pageMargins left="0.59" right="0.59" top="0.59" bottom="0.79000000000000015" header="0.39000000000000007" footer="0.39000000000000007"/>
  <pageSetup paperSize="9" scale="60" firstPageNumber="17" orientation="portrait" useFirstPageNumber="1" horizontalDpi="300" verticalDpi="300"/>
  <headerFooter>
    <oddFooter>&amp;L&amp;12&amp;K000000Příloha K: Autoevaluační kritéria pro habilitační řízení&amp;R&amp;12&amp;K000000strana &amp;P</oddFooter>
  </headerFooter>
  <extLst>
    <ext xmlns:mx="http://schemas.microsoft.com/office/mac/excel/2008/main" uri="{64002731-A6B0-56B0-2670-7721B7C09600}">
      <mx:PLV Mode="0" OnePage="0" WScale="6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IV64"/>
  <sheetViews>
    <sheetView showGridLines="0" topLeftCell="A44" workbookViewId="0">
      <selection activeCell="H82" sqref="H82"/>
    </sheetView>
  </sheetViews>
  <sheetFormatPr baseColWidth="10" defaultColWidth="8.1640625" defaultRowHeight="16" x14ac:dyDescent="0.2"/>
  <cols>
    <col min="1" max="1" width="4" style="542" customWidth="1"/>
    <col min="2" max="2" width="80.83203125" style="542" customWidth="1"/>
    <col min="3" max="3" width="10.83203125" style="542" customWidth="1"/>
    <col min="4" max="5" width="10.83203125" style="543" customWidth="1"/>
    <col min="6" max="6" width="10.5" style="404" customWidth="1"/>
    <col min="7" max="7" width="21.83203125" style="404" customWidth="1"/>
    <col min="8" max="16384" width="8.1640625" style="404"/>
  </cols>
  <sheetData>
    <row r="1" spans="1:256" ht="25" customHeight="1" x14ac:dyDescent="0.2">
      <c r="A1" s="334" t="s">
        <v>0</v>
      </c>
      <c r="B1" s="334"/>
      <c r="C1" s="498" t="s">
        <v>1</v>
      </c>
      <c r="D1" s="498"/>
      <c r="E1" s="498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  <c r="IK1" s="323"/>
      <c r="IL1" s="323"/>
      <c r="IM1" s="323"/>
      <c r="IN1" s="323"/>
      <c r="IO1" s="323"/>
      <c r="IP1" s="323"/>
      <c r="IQ1" s="323"/>
      <c r="IR1" s="323"/>
      <c r="IS1" s="323"/>
      <c r="IT1" s="323"/>
      <c r="IU1" s="323"/>
      <c r="IV1" s="323"/>
    </row>
    <row r="2" spans="1:256" s="385" customFormat="1" ht="35" customHeight="1" thickBot="1" x14ac:dyDescent="0.2">
      <c r="A2" s="499" t="str">
        <f>Jméno_uchazeče</f>
        <v>Jméno uchazeče včetně titulů</v>
      </c>
      <c r="B2" s="499"/>
      <c r="C2" s="335">
        <f ca="1">Datum_vyplnění</f>
        <v>43998</v>
      </c>
      <c r="D2" s="335"/>
      <c r="E2" s="335"/>
    </row>
    <row r="3" spans="1:256" s="500" customFormat="1" ht="35" customHeight="1" thickBot="1" x14ac:dyDescent="0.2">
      <c r="A3" s="259" t="s">
        <v>85</v>
      </c>
      <c r="B3" s="180"/>
      <c r="C3" s="180"/>
      <c r="D3" s="180"/>
      <c r="E3" s="260"/>
    </row>
    <row r="4" spans="1:256" s="501" customFormat="1" ht="16" customHeight="1" thickBot="1" x14ac:dyDescent="0.2">
      <c r="A4" s="22"/>
      <c r="B4" s="22"/>
      <c r="C4" s="22"/>
      <c r="D4" s="22"/>
      <c r="E4" s="22"/>
    </row>
    <row r="5" spans="1:256" s="502" customFormat="1" ht="25" customHeight="1" thickBot="1" x14ac:dyDescent="0.2">
      <c r="A5" s="263" t="s">
        <v>84</v>
      </c>
      <c r="B5" s="264"/>
      <c r="C5" s="264"/>
      <c r="D5" s="264"/>
      <c r="E5" s="265"/>
    </row>
    <row r="6" spans="1:256" ht="40" customHeight="1" x14ac:dyDescent="0.2">
      <c r="A6" s="503" t="s">
        <v>226</v>
      </c>
      <c r="B6" s="504"/>
      <c r="C6" s="255" t="s">
        <v>4</v>
      </c>
      <c r="D6" s="257" t="s">
        <v>19</v>
      </c>
      <c r="E6" s="267" t="s">
        <v>7</v>
      </c>
      <c r="G6" s="505"/>
    </row>
    <row r="7" spans="1:256" ht="20" customHeight="1" x14ac:dyDescent="0.2">
      <c r="A7" s="506"/>
      <c r="B7" s="507" t="s">
        <v>29</v>
      </c>
      <c r="C7" s="266"/>
      <c r="D7" s="258"/>
      <c r="E7" s="268"/>
      <c r="G7" s="505"/>
    </row>
    <row r="8" spans="1:256" ht="35" customHeight="1" x14ac:dyDescent="0.2">
      <c r="A8" s="544" t="s">
        <v>175</v>
      </c>
      <c r="B8" s="544"/>
      <c r="C8" s="429"/>
      <c r="D8" s="261"/>
      <c r="E8" s="508">
        <f>2*C8*D8</f>
        <v>0</v>
      </c>
    </row>
    <row r="9" spans="1:256" ht="35" customHeight="1" x14ac:dyDescent="0.2">
      <c r="A9" s="545">
        <v>1</v>
      </c>
      <c r="B9" s="546" t="s">
        <v>174</v>
      </c>
      <c r="C9" s="547"/>
      <c r="D9" s="262"/>
      <c r="E9" s="509"/>
    </row>
    <row r="10" spans="1:256" ht="35" customHeight="1" x14ac:dyDescent="0.2">
      <c r="A10" s="548">
        <v>2</v>
      </c>
      <c r="B10" s="549" t="s">
        <v>174</v>
      </c>
      <c r="C10" s="550"/>
      <c r="D10" s="262"/>
      <c r="E10" s="509"/>
    </row>
    <row r="11" spans="1:256" ht="35" customHeight="1" x14ac:dyDescent="0.2">
      <c r="A11" s="544" t="s">
        <v>175</v>
      </c>
      <c r="B11" s="544"/>
      <c r="C11" s="551"/>
      <c r="D11" s="262"/>
      <c r="E11" s="508">
        <f>2*C11*D11</f>
        <v>0</v>
      </c>
    </row>
    <row r="12" spans="1:256" ht="35" customHeight="1" x14ac:dyDescent="0.2">
      <c r="A12" s="545">
        <v>1</v>
      </c>
      <c r="B12" s="546" t="s">
        <v>174</v>
      </c>
      <c r="C12" s="547"/>
      <c r="D12" s="262"/>
      <c r="E12" s="509"/>
    </row>
    <row r="13" spans="1:256" ht="35" customHeight="1" x14ac:dyDescent="0.2">
      <c r="A13" s="548">
        <v>2</v>
      </c>
      <c r="B13" s="549" t="s">
        <v>174</v>
      </c>
      <c r="C13" s="550"/>
      <c r="D13" s="262"/>
      <c r="E13" s="509"/>
    </row>
    <row r="14" spans="1:256" ht="20" customHeight="1" thickBot="1" x14ac:dyDescent="0.25">
      <c r="A14" s="510" t="s">
        <v>2</v>
      </c>
      <c r="B14" s="511"/>
      <c r="C14" s="512"/>
      <c r="D14" s="513">
        <f>SUM(D8:D13)</f>
        <v>0</v>
      </c>
      <c r="E14" s="514">
        <f>SUM(E8:E13)</f>
        <v>0</v>
      </c>
    </row>
    <row r="15" spans="1:256" ht="19.5" customHeight="1" thickBot="1" x14ac:dyDescent="0.25">
      <c r="A15" s="362"/>
      <c r="B15" s="362"/>
      <c r="C15" s="14"/>
      <c r="D15" s="515"/>
      <c r="E15" s="515"/>
    </row>
    <row r="16" spans="1:256" ht="43" customHeight="1" x14ac:dyDescent="0.2">
      <c r="A16" s="503" t="s">
        <v>227</v>
      </c>
      <c r="B16" s="504"/>
      <c r="C16" s="255" t="s">
        <v>4</v>
      </c>
      <c r="D16" s="257" t="s">
        <v>19</v>
      </c>
      <c r="E16" s="267" t="s">
        <v>7</v>
      </c>
    </row>
    <row r="17" spans="1:7" ht="20" customHeight="1" x14ac:dyDescent="0.2">
      <c r="A17" s="506"/>
      <c r="B17" s="507" t="s">
        <v>30</v>
      </c>
      <c r="C17" s="266"/>
      <c r="D17" s="258"/>
      <c r="E17" s="268"/>
      <c r="G17" s="505"/>
    </row>
    <row r="18" spans="1:7" ht="35" customHeight="1" x14ac:dyDescent="0.2">
      <c r="A18" s="544" t="s">
        <v>175</v>
      </c>
      <c r="B18" s="544"/>
      <c r="C18" s="36"/>
      <c r="D18" s="261"/>
      <c r="E18" s="516">
        <f>1*C18*D18</f>
        <v>0</v>
      </c>
    </row>
    <row r="19" spans="1:7" ht="35" customHeight="1" x14ac:dyDescent="0.2">
      <c r="A19" s="552">
        <v>1</v>
      </c>
      <c r="B19" s="553" t="s">
        <v>176</v>
      </c>
      <c r="C19" s="554"/>
      <c r="D19" s="262"/>
      <c r="E19" s="517"/>
    </row>
    <row r="20" spans="1:7" ht="35" customHeight="1" x14ac:dyDescent="0.2">
      <c r="A20" s="555">
        <v>2</v>
      </c>
      <c r="B20" s="556" t="s">
        <v>176</v>
      </c>
      <c r="C20" s="557"/>
      <c r="D20" s="262"/>
      <c r="E20" s="517"/>
    </row>
    <row r="21" spans="1:7" ht="35" customHeight="1" x14ac:dyDescent="0.2">
      <c r="A21" s="558">
        <v>3</v>
      </c>
      <c r="B21" s="559" t="s">
        <v>176</v>
      </c>
      <c r="C21" s="560"/>
      <c r="D21" s="262"/>
      <c r="E21" s="517"/>
    </row>
    <row r="22" spans="1:7" ht="35" customHeight="1" x14ac:dyDescent="0.2">
      <c r="A22" s="544" t="s">
        <v>175</v>
      </c>
      <c r="B22" s="544"/>
      <c r="C22" s="36"/>
      <c r="D22" s="262"/>
      <c r="E22" s="516">
        <f>1*C22*D22</f>
        <v>0</v>
      </c>
    </row>
    <row r="23" spans="1:7" ht="35" customHeight="1" x14ac:dyDescent="0.2">
      <c r="A23" s="552">
        <v>1</v>
      </c>
      <c r="B23" s="553" t="s">
        <v>176</v>
      </c>
      <c r="C23" s="554"/>
      <c r="D23" s="262"/>
      <c r="E23" s="517"/>
    </row>
    <row r="24" spans="1:7" ht="35" customHeight="1" x14ac:dyDescent="0.2">
      <c r="A24" s="555">
        <v>2</v>
      </c>
      <c r="B24" s="556" t="s">
        <v>176</v>
      </c>
      <c r="C24" s="557"/>
      <c r="D24" s="262"/>
      <c r="E24" s="517"/>
    </row>
    <row r="25" spans="1:7" ht="35" customHeight="1" x14ac:dyDescent="0.2">
      <c r="A25" s="558">
        <v>3</v>
      </c>
      <c r="B25" s="559" t="s">
        <v>176</v>
      </c>
      <c r="C25" s="560"/>
      <c r="D25" s="262"/>
      <c r="E25" s="517"/>
    </row>
    <row r="26" spans="1:7" ht="20" customHeight="1" thickBot="1" x14ac:dyDescent="0.25">
      <c r="A26" s="518" t="s">
        <v>2</v>
      </c>
      <c r="B26" s="519"/>
      <c r="C26" s="520"/>
      <c r="D26" s="521">
        <f>SUM(D18:D25)</f>
        <v>0</v>
      </c>
      <c r="E26" s="522">
        <f>SUM(E18:E25)</f>
        <v>0</v>
      </c>
    </row>
    <row r="27" spans="1:7" ht="19.5" customHeight="1" thickBot="1" x14ac:dyDescent="0.25">
      <c r="A27" s="362"/>
      <c r="B27" s="362"/>
      <c r="C27" s="14"/>
      <c r="D27" s="515"/>
      <c r="E27" s="515"/>
    </row>
    <row r="28" spans="1:7" ht="25" customHeight="1" x14ac:dyDescent="0.2">
      <c r="A28" s="503" t="s">
        <v>228</v>
      </c>
      <c r="B28" s="504"/>
      <c r="C28" s="255" t="s">
        <v>4</v>
      </c>
      <c r="D28" s="257" t="s">
        <v>19</v>
      </c>
      <c r="E28" s="267" t="s">
        <v>7</v>
      </c>
      <c r="G28" s="505"/>
    </row>
    <row r="29" spans="1:7" ht="20" customHeight="1" x14ac:dyDescent="0.2">
      <c r="A29" s="523"/>
      <c r="B29" s="524" t="s">
        <v>30</v>
      </c>
      <c r="C29" s="256"/>
      <c r="D29" s="258"/>
      <c r="E29" s="268"/>
      <c r="G29" s="505"/>
    </row>
    <row r="30" spans="1:7" ht="35" customHeight="1" x14ac:dyDescent="0.2">
      <c r="A30" s="544" t="s">
        <v>175</v>
      </c>
      <c r="B30" s="544"/>
      <c r="C30" s="429"/>
      <c r="D30" s="262"/>
      <c r="E30" s="508">
        <f>1*C30*D30</f>
        <v>0</v>
      </c>
    </row>
    <row r="31" spans="1:7" ht="35" customHeight="1" x14ac:dyDescent="0.2">
      <c r="A31" s="545">
        <v>1</v>
      </c>
      <c r="B31" s="546" t="s">
        <v>174</v>
      </c>
      <c r="C31" s="547"/>
      <c r="D31" s="262"/>
      <c r="E31" s="509"/>
    </row>
    <row r="32" spans="1:7" ht="35" customHeight="1" x14ac:dyDescent="0.2">
      <c r="A32" s="548">
        <v>2</v>
      </c>
      <c r="B32" s="549" t="s">
        <v>174</v>
      </c>
      <c r="C32" s="550"/>
      <c r="D32" s="262"/>
      <c r="E32" s="509"/>
    </row>
    <row r="33" spans="1:7" ht="35" customHeight="1" x14ac:dyDescent="0.2">
      <c r="A33" s="544" t="s">
        <v>175</v>
      </c>
      <c r="B33" s="544"/>
      <c r="C33" s="551"/>
      <c r="D33" s="262"/>
      <c r="E33" s="508">
        <f>1*C33*D33</f>
        <v>0</v>
      </c>
    </row>
    <row r="34" spans="1:7" ht="35" customHeight="1" x14ac:dyDescent="0.2">
      <c r="A34" s="545">
        <v>1</v>
      </c>
      <c r="B34" s="546" t="s">
        <v>174</v>
      </c>
      <c r="C34" s="547"/>
      <c r="D34" s="262"/>
      <c r="E34" s="509"/>
    </row>
    <row r="35" spans="1:7" ht="35" customHeight="1" x14ac:dyDescent="0.2">
      <c r="A35" s="548">
        <v>2</v>
      </c>
      <c r="B35" s="549" t="s">
        <v>174</v>
      </c>
      <c r="C35" s="550"/>
      <c r="D35" s="262"/>
      <c r="E35" s="509"/>
    </row>
    <row r="36" spans="1:7" ht="20" customHeight="1" thickBot="1" x14ac:dyDescent="0.25">
      <c r="A36" s="510" t="s">
        <v>2</v>
      </c>
      <c r="B36" s="511"/>
      <c r="C36" s="512"/>
      <c r="D36" s="513">
        <f>SUM(D30:D35)</f>
        <v>0</v>
      </c>
      <c r="E36" s="514">
        <f>SUM(E30:E35)</f>
        <v>0</v>
      </c>
    </row>
    <row r="37" spans="1:7" ht="19.5" customHeight="1" thickBot="1" x14ac:dyDescent="0.25">
      <c r="A37" s="362"/>
      <c r="B37" s="362"/>
      <c r="C37" s="14"/>
      <c r="D37" s="515"/>
      <c r="E37" s="515"/>
    </row>
    <row r="38" spans="1:7" ht="25" customHeight="1" x14ac:dyDescent="0.2">
      <c r="A38" s="503" t="s">
        <v>229</v>
      </c>
      <c r="B38" s="504"/>
      <c r="C38" s="255" t="s">
        <v>4</v>
      </c>
      <c r="D38" s="257" t="s">
        <v>19</v>
      </c>
      <c r="E38" s="267" t="s">
        <v>7</v>
      </c>
    </row>
    <row r="39" spans="1:7" ht="20" customHeight="1" x14ac:dyDescent="0.2">
      <c r="A39" s="523"/>
      <c r="B39" s="524" t="s">
        <v>31</v>
      </c>
      <c r="C39" s="256"/>
      <c r="D39" s="258"/>
      <c r="E39" s="268"/>
      <c r="G39" s="505"/>
    </row>
    <row r="40" spans="1:7" ht="35" customHeight="1" x14ac:dyDescent="0.2">
      <c r="A40" s="544" t="s">
        <v>175</v>
      </c>
      <c r="B40" s="544"/>
      <c r="C40" s="36"/>
      <c r="D40" s="262"/>
      <c r="E40" s="516">
        <f>0.5*C40*D40</f>
        <v>0</v>
      </c>
    </row>
    <row r="41" spans="1:7" ht="35" customHeight="1" x14ac:dyDescent="0.2">
      <c r="A41" s="552">
        <v>1</v>
      </c>
      <c r="B41" s="553" t="s">
        <v>176</v>
      </c>
      <c r="C41" s="554"/>
      <c r="D41" s="262"/>
      <c r="E41" s="517"/>
    </row>
    <row r="42" spans="1:7" ht="35" customHeight="1" x14ac:dyDescent="0.2">
      <c r="A42" s="555">
        <v>2</v>
      </c>
      <c r="B42" s="556" t="s">
        <v>176</v>
      </c>
      <c r="C42" s="557"/>
      <c r="D42" s="262"/>
      <c r="E42" s="517"/>
    </row>
    <row r="43" spans="1:7" ht="35" customHeight="1" x14ac:dyDescent="0.2">
      <c r="A43" s="558">
        <v>3</v>
      </c>
      <c r="B43" s="559" t="s">
        <v>176</v>
      </c>
      <c r="C43" s="560"/>
      <c r="D43" s="262"/>
      <c r="E43" s="517"/>
    </row>
    <row r="44" spans="1:7" ht="35" customHeight="1" x14ac:dyDescent="0.2">
      <c r="A44" s="544" t="s">
        <v>175</v>
      </c>
      <c r="B44" s="544"/>
      <c r="C44" s="36"/>
      <c r="D44" s="262"/>
      <c r="E44" s="516">
        <f>0.5*C44*D44</f>
        <v>0</v>
      </c>
    </row>
    <row r="45" spans="1:7" ht="35" customHeight="1" x14ac:dyDescent="0.2">
      <c r="A45" s="552">
        <v>1</v>
      </c>
      <c r="B45" s="553" t="s">
        <v>176</v>
      </c>
      <c r="C45" s="554"/>
      <c r="D45" s="262"/>
      <c r="E45" s="517"/>
    </row>
    <row r="46" spans="1:7" ht="35" customHeight="1" x14ac:dyDescent="0.2">
      <c r="A46" s="555">
        <v>2</v>
      </c>
      <c r="B46" s="556" t="s">
        <v>176</v>
      </c>
      <c r="C46" s="557"/>
      <c r="D46" s="262"/>
      <c r="E46" s="517"/>
    </row>
    <row r="47" spans="1:7" ht="35" customHeight="1" x14ac:dyDescent="0.2">
      <c r="A47" s="558">
        <v>3</v>
      </c>
      <c r="B47" s="559" t="s">
        <v>176</v>
      </c>
      <c r="C47" s="560"/>
      <c r="D47" s="262"/>
      <c r="E47" s="517"/>
    </row>
    <row r="48" spans="1:7" ht="20" customHeight="1" thickBot="1" x14ac:dyDescent="0.25">
      <c r="A48" s="518" t="s">
        <v>2</v>
      </c>
      <c r="B48" s="519"/>
      <c r="C48" s="520"/>
      <c r="D48" s="521">
        <f>SUM(D40:D47)</f>
        <v>0</v>
      </c>
      <c r="E48" s="522">
        <f>SUM(E40:E47)</f>
        <v>0</v>
      </c>
    </row>
    <row r="49" spans="1:7" ht="19.5" customHeight="1" thickBot="1" x14ac:dyDescent="0.25">
      <c r="A49" s="362"/>
      <c r="B49" s="362"/>
      <c r="C49" s="14"/>
      <c r="D49" s="515"/>
      <c r="E49" s="515"/>
    </row>
    <row r="50" spans="1:7" s="502" customFormat="1" ht="25" customHeight="1" thickBot="1" x14ac:dyDescent="0.2">
      <c r="A50" s="263" t="s">
        <v>86</v>
      </c>
      <c r="B50" s="264"/>
      <c r="C50" s="264"/>
      <c r="D50" s="264"/>
      <c r="E50" s="265"/>
    </row>
    <row r="51" spans="1:7" ht="25" customHeight="1" x14ac:dyDescent="0.2">
      <c r="A51" s="525" t="s">
        <v>136</v>
      </c>
      <c r="B51" s="526"/>
      <c r="C51" s="527"/>
      <c r="D51" s="255" t="s">
        <v>4</v>
      </c>
      <c r="E51" s="275" t="s">
        <v>7</v>
      </c>
    </row>
    <row r="52" spans="1:7" ht="20" customHeight="1" x14ac:dyDescent="0.2">
      <c r="A52" s="523"/>
      <c r="B52" s="528" t="s">
        <v>134</v>
      </c>
      <c r="C52" s="529"/>
      <c r="D52" s="256"/>
      <c r="E52" s="276"/>
      <c r="G52" s="505"/>
    </row>
    <row r="53" spans="1:7" ht="35" customHeight="1" x14ac:dyDescent="0.2">
      <c r="A53" s="269"/>
      <c r="B53" s="270"/>
      <c r="C53" s="271"/>
      <c r="D53" s="161"/>
      <c r="E53" s="530">
        <f>10*D53</f>
        <v>0</v>
      </c>
    </row>
    <row r="54" spans="1:7" ht="35" customHeight="1" x14ac:dyDescent="0.2">
      <c r="A54" s="39"/>
      <c r="B54" s="40"/>
      <c r="C54" s="41"/>
      <c r="D54" s="34"/>
      <c r="E54" s="530">
        <f>10*D54</f>
        <v>0</v>
      </c>
    </row>
    <row r="55" spans="1:7" ht="20" customHeight="1" thickBot="1" x14ac:dyDescent="0.25">
      <c r="A55" s="531" t="s">
        <v>2</v>
      </c>
      <c r="B55" s="532"/>
      <c r="C55" s="533"/>
      <c r="D55" s="521">
        <f>SUM(D53:D54)</f>
        <v>0</v>
      </c>
      <c r="E55" s="522">
        <f>SUM(E53:E54)</f>
        <v>0</v>
      </c>
    </row>
    <row r="56" spans="1:7" ht="19.5" customHeight="1" thickBot="1" x14ac:dyDescent="0.25">
      <c r="A56" s="362"/>
      <c r="B56" s="362"/>
      <c r="C56" s="14"/>
      <c r="D56" s="515"/>
      <c r="E56" s="515"/>
    </row>
    <row r="57" spans="1:7" ht="25" customHeight="1" x14ac:dyDescent="0.2">
      <c r="A57" s="525" t="s">
        <v>137</v>
      </c>
      <c r="B57" s="526"/>
      <c r="C57" s="527"/>
      <c r="D57" s="255" t="s">
        <v>4</v>
      </c>
      <c r="E57" s="275" t="s">
        <v>7</v>
      </c>
    </row>
    <row r="58" spans="1:7" ht="20" customHeight="1" x14ac:dyDescent="0.2">
      <c r="A58" s="523"/>
      <c r="B58" s="528" t="s">
        <v>135</v>
      </c>
      <c r="C58" s="529"/>
      <c r="D58" s="256"/>
      <c r="E58" s="276"/>
      <c r="G58" s="505"/>
    </row>
    <row r="59" spans="1:7" ht="35" customHeight="1" x14ac:dyDescent="0.2">
      <c r="A59" s="272"/>
      <c r="B59" s="273"/>
      <c r="C59" s="274"/>
      <c r="D59" s="11"/>
      <c r="E59" s="530">
        <f>5*D59</f>
        <v>0</v>
      </c>
    </row>
    <row r="60" spans="1:7" ht="35" customHeight="1" x14ac:dyDescent="0.2">
      <c r="A60" s="269"/>
      <c r="B60" s="270"/>
      <c r="C60" s="271"/>
      <c r="D60" s="13"/>
      <c r="E60" s="530">
        <f>5*D60</f>
        <v>0</v>
      </c>
    </row>
    <row r="61" spans="1:7" ht="20" customHeight="1" thickBot="1" x14ac:dyDescent="0.25">
      <c r="A61" s="531" t="s">
        <v>2</v>
      </c>
      <c r="B61" s="532"/>
      <c r="C61" s="533"/>
      <c r="D61" s="521">
        <f>SUM(D59:D60)</f>
        <v>0</v>
      </c>
      <c r="E61" s="522">
        <f>SUM(E59:E60)</f>
        <v>0</v>
      </c>
    </row>
    <row r="62" spans="1:7" ht="18" customHeight="1" x14ac:dyDescent="0.2">
      <c r="A62" s="374"/>
      <c r="B62" s="374"/>
      <c r="C62" s="374"/>
      <c r="D62" s="534"/>
      <c r="E62" s="534"/>
    </row>
    <row r="63" spans="1:7" s="539" customFormat="1" ht="33" customHeight="1" x14ac:dyDescent="0.15">
      <c r="A63" s="535" t="s">
        <v>25</v>
      </c>
      <c r="B63" s="535"/>
      <c r="C63" s="536" t="s">
        <v>26</v>
      </c>
      <c r="D63" s="537">
        <f>D48+D36+D26+D14</f>
        <v>0</v>
      </c>
      <c r="E63" s="538">
        <f>ROUND(E61+E55+E48+E36+E26+E14,1)</f>
        <v>0</v>
      </c>
    </row>
    <row r="64" spans="1:7" ht="29" x14ac:dyDescent="0.2">
      <c r="A64" s="535"/>
      <c r="B64" s="535"/>
      <c r="C64" s="540" t="s">
        <v>28</v>
      </c>
      <c r="D64" s="541">
        <f>D61+D55</f>
        <v>0</v>
      </c>
      <c r="E64" s="538"/>
    </row>
  </sheetData>
  <sheetProtection sheet="1" objects="1" scenarios="1" insertRows="0" deleteRows="0"/>
  <mergeCells count="84">
    <mergeCell ref="A48:C48"/>
    <mergeCell ref="A36:C36"/>
    <mergeCell ref="A26:C26"/>
    <mergeCell ref="A14:C14"/>
    <mergeCell ref="B31:C31"/>
    <mergeCell ref="B32:C32"/>
    <mergeCell ref="B34:C34"/>
    <mergeCell ref="B35:C35"/>
    <mergeCell ref="B41:C41"/>
    <mergeCell ref="B20:C20"/>
    <mergeCell ref="B21:C21"/>
    <mergeCell ref="B23:C23"/>
    <mergeCell ref="B24:C24"/>
    <mergeCell ref="B25:C25"/>
    <mergeCell ref="A38:B38"/>
    <mergeCell ref="A40:B40"/>
    <mergeCell ref="E38:E39"/>
    <mergeCell ref="D51:D52"/>
    <mergeCell ref="E51:E52"/>
    <mergeCell ref="E44:E47"/>
    <mergeCell ref="E40:E43"/>
    <mergeCell ref="D40:D43"/>
    <mergeCell ref="A63:B64"/>
    <mergeCell ref="E63:E64"/>
    <mergeCell ref="A44:B44"/>
    <mergeCell ref="A60:C60"/>
    <mergeCell ref="A55:C55"/>
    <mergeCell ref="A61:C61"/>
    <mergeCell ref="A57:C57"/>
    <mergeCell ref="A53:C53"/>
    <mergeCell ref="A59:C59"/>
    <mergeCell ref="D57:D58"/>
    <mergeCell ref="E57:E58"/>
    <mergeCell ref="A51:C51"/>
    <mergeCell ref="A50:E50"/>
    <mergeCell ref="B45:C45"/>
    <mergeCell ref="B46:C46"/>
    <mergeCell ref="D44:D47"/>
    <mergeCell ref="A11:B11"/>
    <mergeCell ref="D11:D13"/>
    <mergeCell ref="E11:E13"/>
    <mergeCell ref="A22:B22"/>
    <mergeCell ref="D22:D25"/>
    <mergeCell ref="E22:E25"/>
    <mergeCell ref="C16:C17"/>
    <mergeCell ref="D16:D17"/>
    <mergeCell ref="E16:E17"/>
    <mergeCell ref="A16:B16"/>
    <mergeCell ref="B12:C12"/>
    <mergeCell ref="B13:C13"/>
    <mergeCell ref="B19:C19"/>
    <mergeCell ref="E33:E35"/>
    <mergeCell ref="A18:B18"/>
    <mergeCell ref="E18:E21"/>
    <mergeCell ref="A30:B30"/>
    <mergeCell ref="D30:D32"/>
    <mergeCell ref="E30:E32"/>
    <mergeCell ref="C28:C29"/>
    <mergeCell ref="D28:D29"/>
    <mergeCell ref="E28:E29"/>
    <mergeCell ref="D18:D21"/>
    <mergeCell ref="A28:B28"/>
    <mergeCell ref="A33:B33"/>
    <mergeCell ref="D33:D35"/>
    <mergeCell ref="A1:B1"/>
    <mergeCell ref="A2:B2"/>
    <mergeCell ref="A6:B6"/>
    <mergeCell ref="A8:B8"/>
    <mergeCell ref="A3:E3"/>
    <mergeCell ref="D8:D10"/>
    <mergeCell ref="E8:E10"/>
    <mergeCell ref="C1:E1"/>
    <mergeCell ref="C2:E2"/>
    <mergeCell ref="A5:E5"/>
    <mergeCell ref="C6:C7"/>
    <mergeCell ref="D6:D7"/>
    <mergeCell ref="E6:E7"/>
    <mergeCell ref="B9:C9"/>
    <mergeCell ref="B10:C10"/>
    <mergeCell ref="C38:C39"/>
    <mergeCell ref="D38:D39"/>
    <mergeCell ref="B42:C42"/>
    <mergeCell ref="B43:C43"/>
    <mergeCell ref="B47:C47"/>
  </mergeCells>
  <phoneticPr fontId="15" type="noConversion"/>
  <printOptions horizontalCentered="1"/>
  <pageMargins left="0.59" right="0.59" top="0.59" bottom="0.78000000000000014" header="0.39000000000000007" footer="0.39000000000000007"/>
  <pageSetup paperSize="9" scale="60" firstPageNumber="7" orientation="portrait" useFirstPageNumber="1" horizontalDpi="300" verticalDpi="300"/>
  <headerFooter>
    <oddFooter>&amp;L&amp;12&amp;K000000Příloha K: Autoevaluační kritéria pro habilitační řízení&amp;R&amp;12&amp;K000000strana &amp;P</oddFooter>
  </headerFooter>
  <extLst>
    <ext xmlns:mx="http://schemas.microsoft.com/office/mac/excel/2008/main" uri="{64002731-A6B0-56B0-2670-7721B7C09600}">
      <mx:PLV Mode="0" OnePage="0" WScale="6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IU62"/>
  <sheetViews>
    <sheetView showGridLines="0" topLeftCell="A43" zoomScale="110" zoomScaleNormal="110" zoomScalePageLayoutView="156" workbookViewId="0">
      <selection activeCell="L66" sqref="L66"/>
    </sheetView>
  </sheetViews>
  <sheetFormatPr baseColWidth="10" defaultColWidth="7.83203125" defaultRowHeight="14" x14ac:dyDescent="0.15"/>
  <cols>
    <col min="1" max="1" width="80.83203125" style="323" customWidth="1"/>
    <col min="2" max="4" width="10.83203125" style="581" customWidth="1"/>
    <col min="5" max="5" width="24.5" style="323" customWidth="1"/>
    <col min="6" max="6" width="4" style="323" customWidth="1"/>
    <col min="7" max="16384" width="7.83203125" style="323"/>
  </cols>
  <sheetData>
    <row r="1" spans="1:255" s="404" customFormat="1" ht="20" customHeight="1" x14ac:dyDescent="0.2">
      <c r="A1" s="333" t="s">
        <v>0</v>
      </c>
      <c r="B1" s="498" t="s">
        <v>1</v>
      </c>
      <c r="C1" s="498"/>
      <c r="D1" s="498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  <c r="IK1" s="323"/>
      <c r="IL1" s="323"/>
      <c r="IM1" s="323"/>
      <c r="IN1" s="323"/>
      <c r="IO1" s="323"/>
      <c r="IP1" s="323"/>
      <c r="IQ1" s="323"/>
      <c r="IR1" s="323"/>
      <c r="IS1" s="323"/>
      <c r="IT1" s="323"/>
      <c r="IU1" s="323"/>
    </row>
    <row r="2" spans="1:255" s="385" customFormat="1" ht="35" customHeight="1" thickBot="1" x14ac:dyDescent="0.2">
      <c r="A2" s="12" t="str">
        <f>Jméno_uchazeče</f>
        <v>Jméno uchazeče včetně titulů</v>
      </c>
      <c r="B2" s="335">
        <f ca="1">Datum_vyplnění</f>
        <v>43998</v>
      </c>
      <c r="C2" s="335"/>
      <c r="D2" s="335"/>
    </row>
    <row r="3" spans="1:255" s="24" customFormat="1" ht="35" customHeight="1" thickBot="1" x14ac:dyDescent="0.2">
      <c r="A3" s="291" t="s">
        <v>32</v>
      </c>
      <c r="B3" s="183"/>
      <c r="C3" s="183"/>
      <c r="D3" s="292"/>
    </row>
    <row r="4" spans="1:255" s="353" customFormat="1" ht="14" customHeight="1" thickBot="1" x14ac:dyDescent="0.2">
      <c r="A4" s="23"/>
      <c r="B4" s="23"/>
      <c r="C4" s="23"/>
      <c r="D4" s="23"/>
    </row>
    <row r="5" spans="1:255" s="24" customFormat="1" ht="25" customHeight="1" thickBot="1" x14ac:dyDescent="0.2">
      <c r="A5" s="279" t="s">
        <v>90</v>
      </c>
      <c r="B5" s="280"/>
      <c r="C5" s="280"/>
      <c r="D5" s="281"/>
    </row>
    <row r="6" spans="1:255" s="24" customFormat="1" ht="40" customHeight="1" x14ac:dyDescent="0.15">
      <c r="A6" s="561" t="s">
        <v>284</v>
      </c>
      <c r="B6" s="562"/>
      <c r="C6" s="286" t="s">
        <v>287</v>
      </c>
      <c r="D6" s="284" t="s">
        <v>7</v>
      </c>
    </row>
    <row r="7" spans="1:255" s="24" customFormat="1" ht="20" customHeight="1" x14ac:dyDescent="0.15">
      <c r="A7" s="563" t="s">
        <v>285</v>
      </c>
      <c r="B7" s="564"/>
      <c r="C7" s="287"/>
      <c r="D7" s="285"/>
    </row>
    <row r="8" spans="1:255" s="5" customFormat="1" ht="35" customHeight="1" x14ac:dyDescent="0.2">
      <c r="A8" s="277" t="s">
        <v>286</v>
      </c>
      <c r="B8" s="278"/>
      <c r="C8" s="632"/>
      <c r="D8" s="633">
        <f>1*C8</f>
        <v>0</v>
      </c>
    </row>
    <row r="9" spans="1:255" s="5" customFormat="1" ht="35" customHeight="1" x14ac:dyDescent="0.2">
      <c r="A9" s="277"/>
      <c r="B9" s="278"/>
      <c r="C9" s="632"/>
      <c r="D9" s="633">
        <f>1*C9</f>
        <v>0</v>
      </c>
    </row>
    <row r="10" spans="1:255" s="5" customFormat="1" ht="18" customHeight="1" thickBot="1" x14ac:dyDescent="0.25">
      <c r="A10" s="565" t="s">
        <v>2</v>
      </c>
      <c r="B10" s="566"/>
      <c r="C10" s="634">
        <f>SUM(C8:C9)</f>
        <v>0</v>
      </c>
      <c r="D10" s="635">
        <f>SUM(D8:D9)</f>
        <v>0</v>
      </c>
    </row>
    <row r="11" spans="1:255" s="5" customFormat="1" ht="19.5" customHeight="1" thickBot="1" x14ac:dyDescent="0.25">
      <c r="A11" s="362"/>
      <c r="B11" s="12"/>
      <c r="C11" s="392"/>
      <c r="D11" s="392"/>
    </row>
    <row r="12" spans="1:255" s="24" customFormat="1" ht="35" customHeight="1" x14ac:dyDescent="0.15">
      <c r="A12" s="561" t="s">
        <v>288</v>
      </c>
      <c r="B12" s="562"/>
      <c r="C12" s="286" t="s">
        <v>287</v>
      </c>
      <c r="D12" s="284" t="s">
        <v>7</v>
      </c>
    </row>
    <row r="13" spans="1:255" s="24" customFormat="1" ht="20" customHeight="1" x14ac:dyDescent="0.15">
      <c r="A13" s="563" t="s">
        <v>290</v>
      </c>
      <c r="B13" s="564"/>
      <c r="C13" s="287"/>
      <c r="D13" s="285"/>
    </row>
    <row r="14" spans="1:255" s="5" customFormat="1" ht="35" customHeight="1" x14ac:dyDescent="0.2">
      <c r="A14" s="277" t="s">
        <v>286</v>
      </c>
      <c r="B14" s="278"/>
      <c r="C14" s="632"/>
      <c r="D14" s="628">
        <f>0.25*C14</f>
        <v>0</v>
      </c>
    </row>
    <row r="15" spans="1:255" s="5" customFormat="1" ht="35" customHeight="1" x14ac:dyDescent="0.2">
      <c r="A15" s="277"/>
      <c r="B15" s="278"/>
      <c r="C15" s="632"/>
      <c r="D15" s="628">
        <f>0.25*C15</f>
        <v>0</v>
      </c>
    </row>
    <row r="16" spans="1:255" s="5" customFormat="1" ht="18" customHeight="1" thickBot="1" x14ac:dyDescent="0.25">
      <c r="A16" s="565" t="s">
        <v>2</v>
      </c>
      <c r="B16" s="566"/>
      <c r="C16" s="634">
        <f>SUM(C14:C15)</f>
        <v>0</v>
      </c>
      <c r="D16" s="630">
        <f>SUM(D14:D15)</f>
        <v>0</v>
      </c>
    </row>
    <row r="17" spans="1:9" s="5" customFormat="1" ht="19.5" customHeight="1" thickBot="1" x14ac:dyDescent="0.25">
      <c r="A17" s="362"/>
      <c r="B17" s="12"/>
      <c r="C17" s="392"/>
      <c r="D17" s="392"/>
    </row>
    <row r="18" spans="1:9" s="24" customFormat="1" ht="35" customHeight="1" x14ac:dyDescent="0.15">
      <c r="A18" s="561" t="s">
        <v>289</v>
      </c>
      <c r="B18" s="562"/>
      <c r="C18" s="286" t="s">
        <v>287</v>
      </c>
      <c r="D18" s="284" t="s">
        <v>7</v>
      </c>
    </row>
    <row r="19" spans="1:9" s="24" customFormat="1" ht="20" customHeight="1" x14ac:dyDescent="0.15">
      <c r="A19" s="563" t="s">
        <v>290</v>
      </c>
      <c r="B19" s="564"/>
      <c r="C19" s="287"/>
      <c r="D19" s="285"/>
    </row>
    <row r="20" spans="1:9" s="5" customFormat="1" ht="35" customHeight="1" x14ac:dyDescent="0.2">
      <c r="A20" s="277" t="s">
        <v>286</v>
      </c>
      <c r="B20" s="278"/>
      <c r="C20" s="632"/>
      <c r="D20" s="628">
        <f>0.25*C20</f>
        <v>0</v>
      </c>
    </row>
    <row r="21" spans="1:9" s="5" customFormat="1" ht="35" customHeight="1" x14ac:dyDescent="0.2">
      <c r="A21" s="277"/>
      <c r="B21" s="278"/>
      <c r="C21" s="632"/>
      <c r="D21" s="628">
        <f>0.25*C21</f>
        <v>0</v>
      </c>
    </row>
    <row r="22" spans="1:9" s="5" customFormat="1" ht="18" customHeight="1" thickBot="1" x14ac:dyDescent="0.25">
      <c r="A22" s="565" t="s">
        <v>2</v>
      </c>
      <c r="B22" s="566"/>
      <c r="C22" s="634">
        <f>SUM(C20:C21)</f>
        <v>0</v>
      </c>
      <c r="D22" s="630">
        <f>SUM(D20:D21)</f>
        <v>0</v>
      </c>
    </row>
    <row r="23" spans="1:9" ht="18" customHeight="1" thickBot="1" x14ac:dyDescent="0.2">
      <c r="A23" s="374"/>
      <c r="B23" s="375"/>
      <c r="C23" s="375"/>
      <c r="D23" s="375"/>
    </row>
    <row r="24" spans="1:9" s="24" customFormat="1" ht="25" customHeight="1" thickBot="1" x14ac:dyDescent="0.2">
      <c r="A24" s="279" t="s">
        <v>91</v>
      </c>
      <c r="B24" s="280"/>
      <c r="C24" s="280"/>
      <c r="D24" s="281"/>
    </row>
    <row r="25" spans="1:9" s="24" customFormat="1" ht="25" customHeight="1" x14ac:dyDescent="0.15">
      <c r="A25" s="567" t="s">
        <v>128</v>
      </c>
      <c r="B25" s="294" t="s">
        <v>230</v>
      </c>
      <c r="C25" s="288" t="s">
        <v>4</v>
      </c>
      <c r="D25" s="290" t="s">
        <v>7</v>
      </c>
    </row>
    <row r="26" spans="1:9" s="24" customFormat="1" ht="20" customHeight="1" x14ac:dyDescent="0.15">
      <c r="A26" s="568" t="s">
        <v>127</v>
      </c>
      <c r="B26" s="295"/>
      <c r="C26" s="289"/>
      <c r="D26" s="285"/>
    </row>
    <row r="27" spans="1:9" s="5" customFormat="1" ht="35" customHeight="1" x14ac:dyDescent="0.2">
      <c r="A27" s="101" t="s">
        <v>33</v>
      </c>
      <c r="B27" s="636"/>
      <c r="C27" s="637"/>
      <c r="D27" s="628">
        <f>B27*C27</f>
        <v>0</v>
      </c>
    </row>
    <row r="28" spans="1:9" s="5" customFormat="1" ht="35" customHeight="1" x14ac:dyDescent="0.2">
      <c r="A28" s="17"/>
      <c r="B28" s="636"/>
      <c r="C28" s="637"/>
      <c r="D28" s="628">
        <f>B28*C28</f>
        <v>0</v>
      </c>
    </row>
    <row r="29" spans="1:9" s="5" customFormat="1" ht="20" customHeight="1" thickBot="1" x14ac:dyDescent="0.25">
      <c r="A29" s="569" t="s">
        <v>2</v>
      </c>
      <c r="B29" s="638">
        <f>SUM(B27:B28)</f>
        <v>0</v>
      </c>
      <c r="C29" s="638">
        <f>SUM(C27:C28)</f>
        <v>0</v>
      </c>
      <c r="D29" s="639">
        <f>SUM(D27:D28)</f>
        <v>0</v>
      </c>
      <c r="I29" s="71"/>
    </row>
    <row r="30" spans="1:9" s="5" customFormat="1" ht="19.5" customHeight="1" thickBot="1" x14ac:dyDescent="0.25">
      <c r="A30" s="362"/>
      <c r="B30" s="12"/>
      <c r="C30" s="392"/>
      <c r="D30" s="392"/>
    </row>
    <row r="31" spans="1:9" s="24" customFormat="1" ht="25" customHeight="1" x14ac:dyDescent="0.15">
      <c r="A31" s="567" t="s">
        <v>130</v>
      </c>
      <c r="B31" s="294" t="s">
        <v>230</v>
      </c>
      <c r="C31" s="288" t="s">
        <v>4</v>
      </c>
      <c r="D31" s="290" t="s">
        <v>7</v>
      </c>
      <c r="E31" s="353"/>
    </row>
    <row r="32" spans="1:9" s="24" customFormat="1" ht="20" customHeight="1" x14ac:dyDescent="0.15">
      <c r="A32" s="568" t="s">
        <v>129</v>
      </c>
      <c r="B32" s="295"/>
      <c r="C32" s="289"/>
      <c r="D32" s="285"/>
    </row>
    <row r="33" spans="1:4" s="5" customFormat="1" ht="35" customHeight="1" x14ac:dyDescent="0.2">
      <c r="A33" s="17" t="s">
        <v>34</v>
      </c>
      <c r="B33" s="636"/>
      <c r="C33" s="637"/>
      <c r="D33" s="628">
        <f>0.5*B33*C33</f>
        <v>0</v>
      </c>
    </row>
    <row r="34" spans="1:4" s="5" customFormat="1" ht="35" customHeight="1" x14ac:dyDescent="0.2">
      <c r="A34" s="102"/>
      <c r="B34" s="636"/>
      <c r="C34" s="637"/>
      <c r="D34" s="628">
        <f>0.5*B34*C34</f>
        <v>0</v>
      </c>
    </row>
    <row r="35" spans="1:4" s="5" customFormat="1" ht="20" customHeight="1" thickBot="1" x14ac:dyDescent="0.25">
      <c r="A35" s="569" t="s">
        <v>2</v>
      </c>
      <c r="B35" s="638">
        <f>SUM(B33:B34)</f>
        <v>0</v>
      </c>
      <c r="C35" s="638">
        <f>SUM(C33:C34)</f>
        <v>0</v>
      </c>
      <c r="D35" s="639">
        <f>SUM(D33:D34)</f>
        <v>0</v>
      </c>
    </row>
    <row r="36" spans="1:4" s="5" customFormat="1" ht="19.5" customHeight="1" thickBot="1" x14ac:dyDescent="0.25">
      <c r="A36" s="362"/>
      <c r="B36" s="12"/>
      <c r="C36" s="392"/>
      <c r="D36" s="392"/>
    </row>
    <row r="37" spans="1:4" s="24" customFormat="1" ht="35" customHeight="1" x14ac:dyDescent="0.15">
      <c r="A37" s="570" t="s">
        <v>160</v>
      </c>
      <c r="B37" s="571"/>
      <c r="C37" s="293" t="s">
        <v>4</v>
      </c>
      <c r="D37" s="290" t="s">
        <v>7</v>
      </c>
    </row>
    <row r="38" spans="1:4" s="24" customFormat="1" ht="20" customHeight="1" x14ac:dyDescent="0.15">
      <c r="A38" s="563" t="s">
        <v>162</v>
      </c>
      <c r="B38" s="564"/>
      <c r="C38" s="287"/>
      <c r="D38" s="285"/>
    </row>
    <row r="39" spans="1:4" s="5" customFormat="1" ht="35" customHeight="1" x14ac:dyDescent="0.2">
      <c r="A39" s="277" t="s">
        <v>161</v>
      </c>
      <c r="B39" s="278"/>
      <c r="C39" s="627"/>
      <c r="D39" s="628">
        <f>4*C39</f>
        <v>0</v>
      </c>
    </row>
    <row r="40" spans="1:4" s="5" customFormat="1" ht="35" customHeight="1" x14ac:dyDescent="0.2">
      <c r="A40" s="277"/>
      <c r="B40" s="278"/>
      <c r="C40" s="627"/>
      <c r="D40" s="628">
        <f>4*C40</f>
        <v>0</v>
      </c>
    </row>
    <row r="41" spans="1:4" s="5" customFormat="1" ht="20" customHeight="1" thickBot="1" x14ac:dyDescent="0.25">
      <c r="A41" s="572" t="s">
        <v>2</v>
      </c>
      <c r="B41" s="573"/>
      <c r="C41" s="629">
        <f>SUM(C39:C40)</f>
        <v>0</v>
      </c>
      <c r="D41" s="630">
        <f>SUM(D39:D40)</f>
        <v>0</v>
      </c>
    </row>
    <row r="42" spans="1:4" s="5" customFormat="1" ht="19.5" customHeight="1" thickBot="1" x14ac:dyDescent="0.25">
      <c r="A42" s="362"/>
      <c r="B42" s="12"/>
      <c r="C42" s="392"/>
      <c r="D42" s="392"/>
    </row>
    <row r="43" spans="1:4" s="24" customFormat="1" ht="35" customHeight="1" x14ac:dyDescent="0.15">
      <c r="A43" s="570" t="s">
        <v>131</v>
      </c>
      <c r="B43" s="571"/>
      <c r="C43" s="293" t="s">
        <v>4</v>
      </c>
      <c r="D43" s="290" t="s">
        <v>7</v>
      </c>
    </row>
    <row r="44" spans="1:4" s="24" customFormat="1" ht="20" customHeight="1" x14ac:dyDescent="0.15">
      <c r="A44" s="563" t="s">
        <v>56</v>
      </c>
      <c r="B44" s="564"/>
      <c r="C44" s="287"/>
      <c r="D44" s="285"/>
    </row>
    <row r="45" spans="1:4" s="5" customFormat="1" ht="35" customHeight="1" x14ac:dyDescent="0.2">
      <c r="A45" s="277" t="s">
        <v>35</v>
      </c>
      <c r="B45" s="278"/>
      <c r="C45" s="627"/>
      <c r="D45" s="628">
        <f>2*C45</f>
        <v>0</v>
      </c>
    </row>
    <row r="46" spans="1:4" s="5" customFormat="1" ht="35" customHeight="1" x14ac:dyDescent="0.2">
      <c r="A46" s="277"/>
      <c r="B46" s="278"/>
      <c r="C46" s="627"/>
      <c r="D46" s="628">
        <f>2*C46</f>
        <v>0</v>
      </c>
    </row>
    <row r="47" spans="1:4" s="5" customFormat="1" ht="20" customHeight="1" thickBot="1" x14ac:dyDescent="0.25">
      <c r="A47" s="572" t="s">
        <v>2</v>
      </c>
      <c r="B47" s="573"/>
      <c r="C47" s="629">
        <f>SUM(C45:C46)</f>
        <v>0</v>
      </c>
      <c r="D47" s="630">
        <f>SUM(D45:D46)</f>
        <v>0</v>
      </c>
    </row>
    <row r="48" spans="1:4" s="5" customFormat="1" ht="19.5" customHeight="1" thickBot="1" x14ac:dyDescent="0.25">
      <c r="A48" s="362"/>
      <c r="B48" s="12"/>
      <c r="C48" s="392"/>
      <c r="D48" s="392"/>
    </row>
    <row r="49" spans="1:4" s="24" customFormat="1" ht="25" customHeight="1" x14ac:dyDescent="0.15">
      <c r="A49" s="570" t="s">
        <v>132</v>
      </c>
      <c r="B49" s="571"/>
      <c r="C49" s="293" t="s">
        <v>4</v>
      </c>
      <c r="D49" s="290" t="s">
        <v>7</v>
      </c>
    </row>
    <row r="50" spans="1:4" s="24" customFormat="1" ht="20" customHeight="1" x14ac:dyDescent="0.15">
      <c r="A50" s="563" t="s">
        <v>57</v>
      </c>
      <c r="B50" s="564"/>
      <c r="C50" s="287"/>
      <c r="D50" s="285"/>
    </row>
    <row r="51" spans="1:4" s="5" customFormat="1" ht="35" customHeight="1" x14ac:dyDescent="0.2">
      <c r="A51" s="282" t="s">
        <v>36</v>
      </c>
      <c r="B51" s="283"/>
      <c r="C51" s="637"/>
      <c r="D51" s="628">
        <f>10*C51</f>
        <v>0</v>
      </c>
    </row>
    <row r="52" spans="1:4" s="5" customFormat="1" ht="35" customHeight="1" x14ac:dyDescent="0.2">
      <c r="A52" s="582"/>
      <c r="B52" s="583"/>
      <c r="C52" s="637"/>
      <c r="D52" s="628">
        <f>10*C52</f>
        <v>0</v>
      </c>
    </row>
    <row r="53" spans="1:4" s="5" customFormat="1" ht="20" customHeight="1" thickBot="1" x14ac:dyDescent="0.25">
      <c r="A53" s="574" t="s">
        <v>2</v>
      </c>
      <c r="B53" s="575"/>
      <c r="C53" s="640">
        <f>SUM(C51:C52)</f>
        <v>0</v>
      </c>
      <c r="D53" s="641">
        <f>SUM(D51:D52)</f>
        <v>0</v>
      </c>
    </row>
    <row r="54" spans="1:4" s="5" customFormat="1" ht="11.25" customHeight="1" thickBot="1" x14ac:dyDescent="0.25">
      <c r="A54" s="362"/>
      <c r="B54" s="12"/>
      <c r="C54" s="392"/>
      <c r="D54" s="392"/>
    </row>
    <row r="55" spans="1:4" s="24" customFormat="1" ht="35" customHeight="1" x14ac:dyDescent="0.15">
      <c r="A55" s="570" t="s">
        <v>133</v>
      </c>
      <c r="B55" s="571"/>
      <c r="C55" s="293" t="s">
        <v>4</v>
      </c>
      <c r="D55" s="290" t="s">
        <v>7</v>
      </c>
    </row>
    <row r="56" spans="1:4" s="24" customFormat="1" ht="20" customHeight="1" x14ac:dyDescent="0.15">
      <c r="A56" s="563" t="s">
        <v>58</v>
      </c>
      <c r="B56" s="564"/>
      <c r="C56" s="287"/>
      <c r="D56" s="285"/>
    </row>
    <row r="57" spans="1:4" s="5" customFormat="1" ht="35" customHeight="1" x14ac:dyDescent="0.2">
      <c r="A57" s="584" t="s">
        <v>37</v>
      </c>
      <c r="B57" s="585"/>
      <c r="C57" s="637"/>
      <c r="D57" s="628">
        <f>10*C57</f>
        <v>0</v>
      </c>
    </row>
    <row r="58" spans="1:4" s="5" customFormat="1" ht="35" customHeight="1" x14ac:dyDescent="0.2">
      <c r="A58" s="582"/>
      <c r="B58" s="583"/>
      <c r="C58" s="637"/>
      <c r="D58" s="628">
        <f>10*C58</f>
        <v>0</v>
      </c>
    </row>
    <row r="59" spans="1:4" s="5" customFormat="1" ht="20" customHeight="1" thickBot="1" x14ac:dyDescent="0.25">
      <c r="A59" s="576" t="s">
        <v>2</v>
      </c>
      <c r="B59" s="577"/>
      <c r="C59" s="640">
        <f>SUM(C57:C58)</f>
        <v>0</v>
      </c>
      <c r="D59" s="641">
        <f>SUM(D57:D58)</f>
        <v>0</v>
      </c>
    </row>
    <row r="60" spans="1:4" s="5" customFormat="1" ht="19.5" customHeight="1" x14ac:dyDescent="0.2">
      <c r="A60" s="362"/>
      <c r="B60" s="12"/>
      <c r="C60" s="392"/>
      <c r="D60" s="392"/>
    </row>
    <row r="61" spans="1:4" s="25" customFormat="1" ht="28" customHeight="1" x14ac:dyDescent="0.15">
      <c r="A61" s="578" t="s">
        <v>38</v>
      </c>
      <c r="B61" s="579" t="s">
        <v>291</v>
      </c>
      <c r="C61" s="644">
        <f>C22+C16+C10</f>
        <v>0</v>
      </c>
      <c r="D61" s="642">
        <f>D22+D16+D10+D59+D53+D47+D35+D29+D41</f>
        <v>0</v>
      </c>
    </row>
    <row r="62" spans="1:4" ht="28" x14ac:dyDescent="0.15">
      <c r="A62" s="578"/>
      <c r="B62" s="580" t="s">
        <v>28</v>
      </c>
      <c r="C62" s="643">
        <f>C59+C53+C47+C35+C29+C41</f>
        <v>0</v>
      </c>
      <c r="D62" s="642"/>
    </row>
  </sheetData>
  <sheetProtection sheet="1" objects="1" scenarios="1" insertRows="0" deleteRows="0"/>
  <mergeCells count="55">
    <mergeCell ref="A41:B41"/>
    <mergeCell ref="B25:B26"/>
    <mergeCell ref="B31:B32"/>
    <mergeCell ref="A10:B10"/>
    <mergeCell ref="C55:C56"/>
    <mergeCell ref="A37:B37"/>
    <mergeCell ref="A39:B39"/>
    <mergeCell ref="A40:B40"/>
    <mergeCell ref="A12:B12"/>
    <mergeCell ref="A14:B14"/>
    <mergeCell ref="A15:B15"/>
    <mergeCell ref="A43:B43"/>
    <mergeCell ref="A45:B45"/>
    <mergeCell ref="A46:B46"/>
    <mergeCell ref="A16:B16"/>
    <mergeCell ref="C12:C13"/>
    <mergeCell ref="D55:D56"/>
    <mergeCell ref="C31:C32"/>
    <mergeCell ref="D31:D32"/>
    <mergeCell ref="C43:C44"/>
    <mergeCell ref="D43:D44"/>
    <mergeCell ref="C49:C50"/>
    <mergeCell ref="D49:D50"/>
    <mergeCell ref="C37:C38"/>
    <mergeCell ref="D37:D38"/>
    <mergeCell ref="A6:B6"/>
    <mergeCell ref="A8:B8"/>
    <mergeCell ref="A9:B9"/>
    <mergeCell ref="B2:D2"/>
    <mergeCell ref="B1:D1"/>
    <mergeCell ref="A3:D3"/>
    <mergeCell ref="A5:D5"/>
    <mergeCell ref="C6:C7"/>
    <mergeCell ref="D6:D7"/>
    <mergeCell ref="D12:D13"/>
    <mergeCell ref="C18:C19"/>
    <mergeCell ref="D18:D19"/>
    <mergeCell ref="C25:C26"/>
    <mergeCell ref="D25:D26"/>
    <mergeCell ref="D61:D62"/>
    <mergeCell ref="A18:B18"/>
    <mergeCell ref="A20:B20"/>
    <mergeCell ref="A21:B21"/>
    <mergeCell ref="A22:B22"/>
    <mergeCell ref="A61:A62"/>
    <mergeCell ref="A24:D24"/>
    <mergeCell ref="A47:B47"/>
    <mergeCell ref="A53:B53"/>
    <mergeCell ref="A59:B59"/>
    <mergeCell ref="A49:B49"/>
    <mergeCell ref="A51:B51"/>
    <mergeCell ref="A52:B52"/>
    <mergeCell ref="A55:B55"/>
    <mergeCell ref="A57:B57"/>
    <mergeCell ref="A58:B58"/>
  </mergeCells>
  <phoneticPr fontId="15" type="noConversion"/>
  <printOptions horizontalCentered="1"/>
  <pageMargins left="0.59" right="0.59" top="0.59" bottom="0.79000000000000015" header="0.39000000000000007" footer="0.39000000000000007"/>
  <pageSetup paperSize="9" scale="60" firstPageNumber="13" orientation="portrait" useFirstPageNumber="1" horizontalDpi="300" verticalDpi="300"/>
  <headerFooter>
    <oddFooter>&amp;L&amp;12&amp;K000000Příloha K: Autoevaluační kritéria pro habilitační řízení&amp;R&amp;10&amp;K000000strana &amp;P</oddFooter>
  </headerFooter>
  <extLst>
    <ext xmlns:mx="http://schemas.microsoft.com/office/mac/excel/2008/main" uri="{64002731-A6B0-56B0-2670-7721B7C09600}">
      <mx:PLV Mode="0" OnePage="0" WScale="6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</sheetPr>
  <dimension ref="A1:IT85"/>
  <sheetViews>
    <sheetView showGridLines="0" topLeftCell="A46" zoomScale="150" zoomScaleNormal="150" workbookViewId="0">
      <selection activeCell="F67" sqref="F67"/>
    </sheetView>
  </sheetViews>
  <sheetFormatPr baseColWidth="10" defaultColWidth="7.83203125" defaultRowHeight="14" x14ac:dyDescent="0.15"/>
  <cols>
    <col min="1" max="1" width="90.83203125" style="376" customWidth="1"/>
    <col min="2" max="3" width="10.83203125" style="595" customWidth="1"/>
    <col min="4" max="4" width="24.5" style="376" customWidth="1"/>
    <col min="5" max="5" width="4" style="376" customWidth="1"/>
    <col min="6" max="16384" width="7.83203125" style="376"/>
  </cols>
  <sheetData>
    <row r="1" spans="1:254" s="404" customFormat="1" ht="15" customHeight="1" x14ac:dyDescent="0.2">
      <c r="A1" s="333" t="s">
        <v>0</v>
      </c>
      <c r="B1" s="498" t="s">
        <v>1</v>
      </c>
      <c r="C1" s="498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  <c r="IK1" s="323"/>
      <c r="IL1" s="323"/>
      <c r="IM1" s="323"/>
      <c r="IN1" s="323"/>
      <c r="IO1" s="323"/>
      <c r="IP1" s="323"/>
      <c r="IQ1" s="323"/>
      <c r="IR1" s="323"/>
      <c r="IS1" s="323"/>
      <c r="IT1" s="323"/>
    </row>
    <row r="2" spans="1:254" s="385" customFormat="1" ht="33" customHeight="1" thickBot="1" x14ac:dyDescent="0.2">
      <c r="A2" s="12" t="str">
        <f>Jméno_uchazeče</f>
        <v>Jméno uchazeče včetně titulů</v>
      </c>
      <c r="B2" s="335">
        <f ca="1">Datum_vyplnění</f>
        <v>43998</v>
      </c>
      <c r="C2" s="335"/>
    </row>
    <row r="3" spans="1:254" s="24" customFormat="1" ht="35" customHeight="1" thickBot="1" x14ac:dyDescent="0.2">
      <c r="A3" s="296" t="s">
        <v>49</v>
      </c>
      <c r="B3" s="297"/>
      <c r="C3" s="298"/>
    </row>
    <row r="4" spans="1:254" s="353" customFormat="1" ht="14" customHeight="1" thickBot="1" x14ac:dyDescent="0.2">
      <c r="A4" s="23"/>
      <c r="B4" s="23"/>
      <c r="C4" s="23"/>
    </row>
    <row r="5" spans="1:254" s="368" customFormat="1" ht="25" customHeight="1" x14ac:dyDescent="0.15">
      <c r="A5" s="586" t="s">
        <v>92</v>
      </c>
      <c r="B5" s="299" t="s">
        <v>48</v>
      </c>
      <c r="C5" s="301" t="s">
        <v>7</v>
      </c>
    </row>
    <row r="6" spans="1:254" s="368" customFormat="1" ht="20" customHeight="1" x14ac:dyDescent="0.15">
      <c r="A6" s="587" t="s">
        <v>51</v>
      </c>
      <c r="B6" s="300"/>
      <c r="C6" s="302"/>
    </row>
    <row r="7" spans="1:254" s="6" customFormat="1" ht="35" customHeight="1" x14ac:dyDescent="0.2">
      <c r="A7" s="73" t="s">
        <v>39</v>
      </c>
      <c r="B7" s="646"/>
      <c r="C7" s="633">
        <f>10*B7</f>
        <v>0</v>
      </c>
    </row>
    <row r="8" spans="1:254" s="6" customFormat="1" ht="20" customHeight="1" thickBot="1" x14ac:dyDescent="0.25">
      <c r="A8" s="588" t="s">
        <v>2</v>
      </c>
      <c r="B8" s="647">
        <f>SUM(B7:B7)</f>
        <v>0</v>
      </c>
      <c r="C8" s="648">
        <f>SUM(C7:C7)</f>
        <v>0</v>
      </c>
    </row>
    <row r="9" spans="1:254" s="6" customFormat="1" ht="15" customHeight="1" thickBot="1" x14ac:dyDescent="0.25">
      <c r="A9" s="362"/>
      <c r="B9" s="515"/>
      <c r="C9" s="515"/>
    </row>
    <row r="10" spans="1:254" s="368" customFormat="1" ht="25" customHeight="1" x14ac:dyDescent="0.15">
      <c r="A10" s="589" t="s">
        <v>93</v>
      </c>
      <c r="B10" s="299" t="s">
        <v>48</v>
      </c>
      <c r="C10" s="303" t="s">
        <v>7</v>
      </c>
    </row>
    <row r="11" spans="1:254" s="368" customFormat="1" ht="20" customHeight="1" x14ac:dyDescent="0.15">
      <c r="A11" s="587" t="s">
        <v>52</v>
      </c>
      <c r="B11" s="300"/>
      <c r="C11" s="304"/>
    </row>
    <row r="12" spans="1:254" s="6" customFormat="1" ht="35" customHeight="1" x14ac:dyDescent="0.2">
      <c r="A12" s="72" t="s">
        <v>39</v>
      </c>
      <c r="B12" s="646"/>
      <c r="C12" s="649">
        <f>5*B12</f>
        <v>0</v>
      </c>
    </row>
    <row r="13" spans="1:254" s="6" customFormat="1" ht="20" customHeight="1" thickBot="1" x14ac:dyDescent="0.25">
      <c r="A13" s="591" t="s">
        <v>2</v>
      </c>
      <c r="B13" s="650">
        <f>SUM(B12:B12)</f>
        <v>0</v>
      </c>
      <c r="C13" s="651">
        <f>SUM(C12:C12)</f>
        <v>0</v>
      </c>
    </row>
    <row r="14" spans="1:254" s="6" customFormat="1" ht="15" customHeight="1" thickBot="1" x14ac:dyDescent="0.25">
      <c r="A14" s="362"/>
      <c r="B14" s="515"/>
      <c r="C14" s="515"/>
    </row>
    <row r="15" spans="1:254" s="368" customFormat="1" ht="25" customHeight="1" x14ac:dyDescent="0.15">
      <c r="A15" s="586" t="s">
        <v>101</v>
      </c>
      <c r="B15" s="299" t="s">
        <v>48</v>
      </c>
      <c r="C15" s="301" t="s">
        <v>7</v>
      </c>
    </row>
    <row r="16" spans="1:254" s="368" customFormat="1" ht="20" customHeight="1" x14ac:dyDescent="0.15">
      <c r="A16" s="587" t="s">
        <v>53</v>
      </c>
      <c r="B16" s="300"/>
      <c r="C16" s="302"/>
    </row>
    <row r="17" spans="1:3" s="6" customFormat="1" ht="35" customHeight="1" x14ac:dyDescent="0.2">
      <c r="A17" s="73" t="s">
        <v>39</v>
      </c>
      <c r="B17" s="646"/>
      <c r="C17" s="633">
        <f>3*B17</f>
        <v>0</v>
      </c>
    </row>
    <row r="18" spans="1:3" s="6" customFormat="1" ht="20" customHeight="1" thickBot="1" x14ac:dyDescent="0.25">
      <c r="A18" s="588" t="s">
        <v>2</v>
      </c>
      <c r="B18" s="647">
        <f>SUM(B17:B17)</f>
        <v>0</v>
      </c>
      <c r="C18" s="648">
        <f>SUM(C17:C17)</f>
        <v>0</v>
      </c>
    </row>
    <row r="19" spans="1:3" s="6" customFormat="1" ht="15" customHeight="1" thickBot="1" x14ac:dyDescent="0.25">
      <c r="A19" s="362"/>
      <c r="B19" s="515"/>
      <c r="C19" s="515"/>
    </row>
    <row r="20" spans="1:3" s="368" customFormat="1" ht="25" customHeight="1" x14ac:dyDescent="0.15">
      <c r="A20" s="586" t="s">
        <v>100</v>
      </c>
      <c r="B20" s="299" t="s">
        <v>48</v>
      </c>
      <c r="C20" s="301" t="s">
        <v>7</v>
      </c>
    </row>
    <row r="21" spans="1:3" s="368" customFormat="1" ht="20" customHeight="1" x14ac:dyDescent="0.15">
      <c r="A21" s="587" t="s">
        <v>54</v>
      </c>
      <c r="B21" s="300"/>
      <c r="C21" s="302"/>
    </row>
    <row r="22" spans="1:3" s="6" customFormat="1" ht="35" customHeight="1" x14ac:dyDescent="0.2">
      <c r="A22" s="73" t="s">
        <v>39</v>
      </c>
      <c r="B22" s="646"/>
      <c r="C22" s="631">
        <f>1.5*B22</f>
        <v>0</v>
      </c>
    </row>
    <row r="23" spans="1:3" s="6" customFormat="1" ht="20" customHeight="1" thickBot="1" x14ac:dyDescent="0.25">
      <c r="A23" s="588" t="s">
        <v>2</v>
      </c>
      <c r="B23" s="647">
        <f>SUM(B22:B22)</f>
        <v>0</v>
      </c>
      <c r="C23" s="645">
        <f>SUM(C22:C22)</f>
        <v>0</v>
      </c>
    </row>
    <row r="24" spans="1:3" s="6" customFormat="1" ht="15" customHeight="1" thickBot="1" x14ac:dyDescent="0.25">
      <c r="A24" s="362"/>
      <c r="B24" s="515"/>
      <c r="C24" s="515"/>
    </row>
    <row r="25" spans="1:3" s="368" customFormat="1" ht="25" customHeight="1" x14ac:dyDescent="0.15">
      <c r="A25" s="589" t="s">
        <v>99</v>
      </c>
      <c r="B25" s="299" t="s">
        <v>48</v>
      </c>
      <c r="C25" s="301" t="s">
        <v>7</v>
      </c>
    </row>
    <row r="26" spans="1:3" s="368" customFormat="1" ht="20" customHeight="1" x14ac:dyDescent="0.15">
      <c r="A26" s="587" t="s">
        <v>55</v>
      </c>
      <c r="B26" s="300"/>
      <c r="C26" s="302"/>
    </row>
    <row r="27" spans="1:3" s="6" customFormat="1" ht="35" customHeight="1" x14ac:dyDescent="0.2">
      <c r="A27" s="73" t="s">
        <v>40</v>
      </c>
      <c r="B27" s="646"/>
      <c r="C27" s="631">
        <f>0.5*B27</f>
        <v>0</v>
      </c>
    </row>
    <row r="28" spans="1:3" s="6" customFormat="1" ht="20" customHeight="1" thickBot="1" x14ac:dyDescent="0.25">
      <c r="A28" s="591" t="s">
        <v>2</v>
      </c>
      <c r="B28" s="647">
        <f>SUM(B27:B27)</f>
        <v>0</v>
      </c>
      <c r="C28" s="645">
        <f>SUM(C27:C27)</f>
        <v>0</v>
      </c>
    </row>
    <row r="29" spans="1:3" s="6" customFormat="1" ht="15" customHeight="1" thickBot="1" x14ac:dyDescent="0.25">
      <c r="A29" s="362"/>
      <c r="B29" s="515"/>
      <c r="C29" s="515"/>
    </row>
    <row r="30" spans="1:3" s="368" customFormat="1" ht="25" customHeight="1" x14ac:dyDescent="0.15">
      <c r="A30" s="586" t="s">
        <v>98</v>
      </c>
      <c r="B30" s="299" t="s">
        <v>47</v>
      </c>
      <c r="C30" s="301" t="s">
        <v>7</v>
      </c>
    </row>
    <row r="31" spans="1:3" s="368" customFormat="1" ht="20" customHeight="1" x14ac:dyDescent="0.15">
      <c r="A31" s="592" t="s">
        <v>96</v>
      </c>
      <c r="B31" s="300"/>
      <c r="C31" s="302"/>
    </row>
    <row r="32" spans="1:3" s="368" customFormat="1" ht="35" customHeight="1" x14ac:dyDescent="0.15">
      <c r="A32" s="596" t="s">
        <v>41</v>
      </c>
      <c r="B32" s="652"/>
      <c r="C32" s="631">
        <f>0.5*B32</f>
        <v>0</v>
      </c>
    </row>
    <row r="33" spans="1:3" s="6" customFormat="1" ht="35" customHeight="1" x14ac:dyDescent="0.2">
      <c r="A33" s="596" t="s">
        <v>41</v>
      </c>
      <c r="B33" s="646"/>
      <c r="C33" s="631">
        <f>0.5*B33</f>
        <v>0</v>
      </c>
    </row>
    <row r="34" spans="1:3" s="6" customFormat="1" ht="18" customHeight="1" thickBot="1" x14ac:dyDescent="0.25">
      <c r="A34" s="593" t="s">
        <v>2</v>
      </c>
      <c r="B34" s="647">
        <f>SUM(B32:B33)</f>
        <v>0</v>
      </c>
      <c r="C34" s="645">
        <f>SUM(C32:C33)</f>
        <v>0</v>
      </c>
    </row>
    <row r="35" spans="1:3" s="6" customFormat="1" ht="15" customHeight="1" thickBot="1" x14ac:dyDescent="0.25">
      <c r="A35" s="362"/>
      <c r="B35" s="515"/>
      <c r="C35" s="515"/>
    </row>
    <row r="36" spans="1:3" s="368" customFormat="1" ht="25" customHeight="1" x14ac:dyDescent="0.15">
      <c r="A36" s="586" t="s">
        <v>97</v>
      </c>
      <c r="B36" s="299" t="s">
        <v>47</v>
      </c>
      <c r="C36" s="301" t="s">
        <v>7</v>
      </c>
    </row>
    <row r="37" spans="1:3" s="368" customFormat="1" ht="20" customHeight="1" x14ac:dyDescent="0.15">
      <c r="A37" s="592" t="s">
        <v>95</v>
      </c>
      <c r="B37" s="300"/>
      <c r="C37" s="302"/>
    </row>
    <row r="38" spans="1:3" s="6" customFormat="1" ht="35" customHeight="1" x14ac:dyDescent="0.2">
      <c r="A38" s="596" t="s">
        <v>42</v>
      </c>
      <c r="B38" s="646"/>
      <c r="C38" s="631">
        <f>0.8*B38</f>
        <v>0</v>
      </c>
    </row>
    <row r="39" spans="1:3" s="6" customFormat="1" ht="35" customHeight="1" x14ac:dyDescent="0.2">
      <c r="A39" s="596" t="s">
        <v>42</v>
      </c>
      <c r="B39" s="646"/>
      <c r="C39" s="631">
        <f>0.8*B39</f>
        <v>0</v>
      </c>
    </row>
    <row r="40" spans="1:3" s="6" customFormat="1" ht="18" customHeight="1" thickBot="1" x14ac:dyDescent="0.25">
      <c r="A40" s="593" t="s">
        <v>2</v>
      </c>
      <c r="B40" s="647">
        <f>SUM(B38:B39)</f>
        <v>0</v>
      </c>
      <c r="C40" s="645">
        <f>SUM(C38:C39)</f>
        <v>0</v>
      </c>
    </row>
    <row r="41" spans="1:3" s="6" customFormat="1" ht="15" customHeight="1" thickBot="1" x14ac:dyDescent="0.25">
      <c r="A41" s="362"/>
      <c r="B41" s="515"/>
      <c r="C41" s="515"/>
    </row>
    <row r="42" spans="1:3" s="368" customFormat="1" ht="25" customHeight="1" x14ac:dyDescent="0.15">
      <c r="A42" s="589" t="s">
        <v>231</v>
      </c>
      <c r="B42" s="299" t="s">
        <v>47</v>
      </c>
      <c r="C42" s="301" t="s">
        <v>7</v>
      </c>
    </row>
    <row r="43" spans="1:3" s="368" customFormat="1" ht="20" customHeight="1" x14ac:dyDescent="0.15">
      <c r="A43" s="587" t="s">
        <v>292</v>
      </c>
      <c r="B43" s="300"/>
      <c r="C43" s="302"/>
    </row>
    <row r="44" spans="1:3" s="6" customFormat="1" ht="35" customHeight="1" x14ac:dyDescent="0.2">
      <c r="A44" s="72" t="s">
        <v>43</v>
      </c>
      <c r="B44" s="646"/>
      <c r="C44" s="631">
        <f>0.5*B44</f>
        <v>0</v>
      </c>
    </row>
    <row r="45" spans="1:3" s="6" customFormat="1" ht="20" customHeight="1" thickBot="1" x14ac:dyDescent="0.25">
      <c r="A45" s="591" t="s">
        <v>2</v>
      </c>
      <c r="B45" s="647">
        <f>SUM(B44:B44)</f>
        <v>0</v>
      </c>
      <c r="C45" s="645">
        <f>SUM(C44:C44)</f>
        <v>0</v>
      </c>
    </row>
    <row r="46" spans="1:3" s="6" customFormat="1" ht="15" customHeight="1" thickBot="1" x14ac:dyDescent="0.25">
      <c r="A46" s="362"/>
      <c r="B46" s="515"/>
      <c r="C46" s="515"/>
    </row>
    <row r="47" spans="1:3" s="368" customFormat="1" ht="25" customHeight="1" x14ac:dyDescent="0.15">
      <c r="A47" s="589" t="s">
        <v>232</v>
      </c>
      <c r="B47" s="299" t="s">
        <v>158</v>
      </c>
      <c r="C47" s="301" t="s">
        <v>7</v>
      </c>
    </row>
    <row r="48" spans="1:3" s="368" customFormat="1" ht="20" customHeight="1" x14ac:dyDescent="0.15">
      <c r="A48" s="587" t="s">
        <v>156</v>
      </c>
      <c r="B48" s="300"/>
      <c r="C48" s="302"/>
    </row>
    <row r="49" spans="1:3" s="6" customFormat="1" ht="35" customHeight="1" x14ac:dyDescent="0.2">
      <c r="A49" s="72" t="s">
        <v>157</v>
      </c>
      <c r="B49" s="646"/>
      <c r="C49" s="633">
        <f>3*B49</f>
        <v>0</v>
      </c>
    </row>
    <row r="50" spans="1:3" s="6" customFormat="1" ht="20" customHeight="1" thickBot="1" x14ac:dyDescent="0.25">
      <c r="A50" s="591" t="s">
        <v>2</v>
      </c>
      <c r="B50" s="647">
        <f>SUM(B49:B49)</f>
        <v>0</v>
      </c>
      <c r="C50" s="648">
        <f>SUM(C49:C49)</f>
        <v>0</v>
      </c>
    </row>
    <row r="51" spans="1:3" s="6" customFormat="1" ht="15" customHeight="1" thickBot="1" x14ac:dyDescent="0.25">
      <c r="A51" s="362"/>
      <c r="B51" s="515"/>
      <c r="C51" s="515"/>
    </row>
    <row r="52" spans="1:3" s="368" customFormat="1" ht="25" customHeight="1" x14ac:dyDescent="0.15">
      <c r="A52" s="589" t="s">
        <v>94</v>
      </c>
      <c r="B52" s="299" t="s">
        <v>46</v>
      </c>
      <c r="C52" s="301" t="s">
        <v>7</v>
      </c>
    </row>
    <row r="53" spans="1:3" s="368" customFormat="1" ht="20" customHeight="1" x14ac:dyDescent="0.15">
      <c r="A53" s="587" t="s">
        <v>293</v>
      </c>
      <c r="B53" s="300"/>
      <c r="C53" s="302"/>
    </row>
    <row r="54" spans="1:3" ht="35" customHeight="1" x14ac:dyDescent="0.15">
      <c r="A54" s="72" t="s">
        <v>45</v>
      </c>
      <c r="B54" s="646"/>
      <c r="C54" s="633">
        <f>2*B54</f>
        <v>0</v>
      </c>
    </row>
    <row r="55" spans="1:3" ht="20" customHeight="1" thickBot="1" x14ac:dyDescent="0.2">
      <c r="A55" s="591" t="s">
        <v>2</v>
      </c>
      <c r="B55" s="647">
        <f>SUM(B54:B54)</f>
        <v>0</v>
      </c>
      <c r="C55" s="648">
        <f>SUM(C54:C54)</f>
        <v>0</v>
      </c>
    </row>
    <row r="56" spans="1:3" ht="15" customHeight="1" x14ac:dyDescent="0.15">
      <c r="A56" s="374"/>
      <c r="B56" s="534"/>
      <c r="C56" s="534"/>
    </row>
    <row r="57" spans="1:3" ht="50" customHeight="1" x14ac:dyDescent="0.15">
      <c r="A57" s="594" t="s">
        <v>50</v>
      </c>
      <c r="B57" s="654">
        <f>SUM(B8,B13,B18,B23,B28,B34,B40,B45,B50,B55)</f>
        <v>0</v>
      </c>
      <c r="C57" s="653">
        <f>SUM(C8,C13,C18,C23,C28,C34,C40,C45,C50,C55)</f>
        <v>0</v>
      </c>
    </row>
    <row r="69" ht="15.75" customHeight="1" x14ac:dyDescent="0.15"/>
    <row r="77" ht="15.75" customHeight="1" x14ac:dyDescent="0.15"/>
    <row r="85" ht="13.5" customHeight="1" x14ac:dyDescent="0.15"/>
  </sheetData>
  <sheetProtection sheet="1" objects="1" scenarios="1" insertRows="0" deleteRows="0"/>
  <mergeCells count="23">
    <mergeCell ref="B42:B43"/>
    <mergeCell ref="C42:C43"/>
    <mergeCell ref="B47:B48"/>
    <mergeCell ref="C47:C48"/>
    <mergeCell ref="B52:B53"/>
    <mergeCell ref="C52:C53"/>
    <mergeCell ref="B25:B26"/>
    <mergeCell ref="C25:C26"/>
    <mergeCell ref="B30:B31"/>
    <mergeCell ref="C30:C31"/>
    <mergeCell ref="B36:B37"/>
    <mergeCell ref="C36:C37"/>
    <mergeCell ref="B10:B11"/>
    <mergeCell ref="C10:C11"/>
    <mergeCell ref="B15:B16"/>
    <mergeCell ref="C15:C16"/>
    <mergeCell ref="B20:B21"/>
    <mergeCell ref="C20:C21"/>
    <mergeCell ref="B2:C2"/>
    <mergeCell ref="B1:C1"/>
    <mergeCell ref="A3:C3"/>
    <mergeCell ref="B5:B6"/>
    <mergeCell ref="C5:C6"/>
  </mergeCells>
  <phoneticPr fontId="15" type="noConversion"/>
  <pageMargins left="0.59" right="0.59" top="0.59" bottom="0.79000000000000015" header="0.39000000000000007" footer="0.39000000000000007"/>
  <pageSetup paperSize="9" scale="60" firstPageNumber="14" orientation="portrait" useFirstPageNumber="1" horizontalDpi="300" verticalDpi="300"/>
  <headerFooter>
    <oddFooter>&amp;L&amp;12&amp;K000000Příloha K: Autoevaluační kritéria pro habilitační řízení&amp;R&amp;12&amp;K000000strana &amp;P</oddFooter>
  </headerFooter>
  <extLst>
    <ext xmlns:mx="http://schemas.microsoft.com/office/mac/excel/2008/main" uri="{64002731-A6B0-56B0-2670-7721B7C09600}">
      <mx:PLV Mode="0" OnePage="0" WScale="6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</sheetPr>
  <dimension ref="A1:IU153"/>
  <sheetViews>
    <sheetView showGridLines="0" topLeftCell="A143" zoomScale="130" zoomScaleNormal="130" workbookViewId="0">
      <selection activeCell="I167" sqref="I167"/>
    </sheetView>
  </sheetViews>
  <sheetFormatPr baseColWidth="10" defaultColWidth="7.83203125" defaultRowHeight="14" x14ac:dyDescent="0.15"/>
  <cols>
    <col min="1" max="1" width="85" style="376" customWidth="1"/>
    <col min="2" max="4" width="10.83203125" style="397" customWidth="1"/>
    <col min="5" max="16384" width="7.83203125" style="376"/>
  </cols>
  <sheetData>
    <row r="1" spans="1:255" s="404" customFormat="1" ht="15" customHeight="1" x14ac:dyDescent="0.2">
      <c r="A1" s="333" t="s">
        <v>0</v>
      </c>
      <c r="B1" s="498" t="s">
        <v>1</v>
      </c>
      <c r="C1" s="498"/>
      <c r="D1" s="498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  <c r="IK1" s="323"/>
      <c r="IL1" s="323"/>
      <c r="IM1" s="323"/>
      <c r="IN1" s="323"/>
      <c r="IO1" s="323"/>
      <c r="IP1" s="323"/>
      <c r="IQ1" s="323"/>
      <c r="IR1" s="323"/>
      <c r="IS1" s="323"/>
      <c r="IT1" s="323"/>
      <c r="IU1" s="323"/>
    </row>
    <row r="2" spans="1:255" s="385" customFormat="1" ht="33" customHeight="1" thickBot="1" x14ac:dyDescent="0.2">
      <c r="A2" s="12" t="str">
        <f>Jméno_uchazeče</f>
        <v>Jméno uchazeče včetně titulů</v>
      </c>
      <c r="B2" s="335">
        <f ca="1">Datum_vyplnění</f>
        <v>43998</v>
      </c>
      <c r="C2" s="335"/>
      <c r="D2" s="335"/>
    </row>
    <row r="3" spans="1:255" s="24" customFormat="1" ht="35" customHeight="1" thickBot="1" x14ac:dyDescent="0.2">
      <c r="A3" s="308" t="s">
        <v>59</v>
      </c>
      <c r="B3" s="309"/>
      <c r="C3" s="309"/>
      <c r="D3" s="310"/>
    </row>
    <row r="4" spans="1:255" s="353" customFormat="1" ht="14" customHeight="1" thickBot="1" x14ac:dyDescent="0.2">
      <c r="A4" s="23"/>
      <c r="B4" s="23"/>
      <c r="C4" s="23"/>
      <c r="D4" s="23"/>
    </row>
    <row r="5" spans="1:255" s="600" customFormat="1" ht="25" customHeight="1" thickBot="1" x14ac:dyDescent="0.2">
      <c r="A5" s="597" t="s">
        <v>87</v>
      </c>
      <c r="B5" s="598"/>
      <c r="C5" s="598"/>
      <c r="D5" s="599"/>
    </row>
    <row r="6" spans="1:255" s="6" customFormat="1" ht="25" customHeight="1" x14ac:dyDescent="0.2">
      <c r="A6" s="601" t="s">
        <v>102</v>
      </c>
      <c r="B6" s="602"/>
      <c r="C6" s="311" t="s">
        <v>24</v>
      </c>
      <c r="D6" s="313" t="s">
        <v>7</v>
      </c>
    </row>
    <row r="7" spans="1:255" s="6" customFormat="1" ht="20" customHeight="1" x14ac:dyDescent="0.2">
      <c r="A7" s="603" t="s">
        <v>76</v>
      </c>
      <c r="B7" s="604"/>
      <c r="C7" s="312"/>
      <c r="D7" s="314"/>
    </row>
    <row r="8" spans="1:255" s="6" customFormat="1" ht="35" customHeight="1" x14ac:dyDescent="0.2">
      <c r="A8" s="307" t="s">
        <v>60</v>
      </c>
      <c r="B8" s="283"/>
      <c r="C8" s="161"/>
      <c r="D8" s="590">
        <f>2*C8</f>
        <v>0</v>
      </c>
    </row>
    <row r="9" spans="1:255" s="6" customFormat="1" ht="35" customHeight="1" x14ac:dyDescent="0.2">
      <c r="A9" s="656"/>
      <c r="B9" s="583"/>
      <c r="C9" s="161"/>
      <c r="D9" s="590">
        <f>2*C9</f>
        <v>0</v>
      </c>
    </row>
    <row r="10" spans="1:255" s="368" customFormat="1" ht="20" customHeight="1" thickBot="1" x14ac:dyDescent="0.2">
      <c r="A10" s="605" t="s">
        <v>2</v>
      </c>
      <c r="B10" s="605"/>
      <c r="C10" s="606">
        <f>SUM(C8:C9)</f>
        <v>0</v>
      </c>
      <c r="D10" s="607">
        <f>SUM(D8:D9)</f>
        <v>0</v>
      </c>
    </row>
    <row r="11" spans="1:255" s="6" customFormat="1" ht="19.5" customHeight="1" thickBot="1" x14ac:dyDescent="0.25">
      <c r="A11" s="362"/>
      <c r="B11" s="12"/>
      <c r="C11" s="392"/>
      <c r="D11" s="392"/>
    </row>
    <row r="12" spans="1:255" s="6" customFormat="1" ht="25" customHeight="1" x14ac:dyDescent="0.2">
      <c r="A12" s="608" t="s">
        <v>233</v>
      </c>
      <c r="B12" s="609"/>
      <c r="C12" s="315" t="s">
        <v>24</v>
      </c>
      <c r="D12" s="316" t="s">
        <v>7</v>
      </c>
      <c r="L12" s="655"/>
    </row>
    <row r="13" spans="1:255" s="6" customFormat="1" ht="20" customHeight="1" x14ac:dyDescent="0.2">
      <c r="A13" s="603" t="s">
        <v>76</v>
      </c>
      <c r="B13" s="604"/>
      <c r="C13" s="312"/>
      <c r="D13" s="314"/>
    </row>
    <row r="14" spans="1:255" s="6" customFormat="1" ht="35" customHeight="1" x14ac:dyDescent="0.2">
      <c r="A14" s="307" t="s">
        <v>294</v>
      </c>
      <c r="B14" s="283"/>
      <c r="C14" s="161"/>
      <c r="D14" s="590">
        <f>2*C14</f>
        <v>0</v>
      </c>
    </row>
    <row r="15" spans="1:255" s="6" customFormat="1" ht="35" customHeight="1" x14ac:dyDescent="0.2">
      <c r="A15" s="656"/>
      <c r="B15" s="583"/>
      <c r="C15" s="161"/>
      <c r="D15" s="590">
        <f>2*C15</f>
        <v>0</v>
      </c>
    </row>
    <row r="16" spans="1:255" s="368" customFormat="1" ht="20" customHeight="1" thickBot="1" x14ac:dyDescent="0.2">
      <c r="A16" s="605" t="s">
        <v>2</v>
      </c>
      <c r="B16" s="605"/>
      <c r="C16" s="606">
        <f>SUM(C14:C15)</f>
        <v>0</v>
      </c>
      <c r="D16" s="607">
        <f>SUM(D14:D15)</f>
        <v>0</v>
      </c>
      <c r="I16" s="600"/>
    </row>
    <row r="17" spans="1:4" s="6" customFormat="1" ht="19.5" customHeight="1" thickBot="1" x14ac:dyDescent="0.25">
      <c r="A17" s="362"/>
      <c r="B17" s="12"/>
      <c r="C17" s="392"/>
      <c r="D17" s="392"/>
    </row>
    <row r="18" spans="1:4" s="6" customFormat="1" ht="25" customHeight="1" x14ac:dyDescent="0.2">
      <c r="A18" s="610" t="s">
        <v>103</v>
      </c>
      <c r="B18" s="317" t="s">
        <v>263</v>
      </c>
      <c r="C18" s="315" t="s">
        <v>24</v>
      </c>
      <c r="D18" s="316" t="s">
        <v>7</v>
      </c>
    </row>
    <row r="19" spans="1:4" s="6" customFormat="1" ht="20" customHeight="1" x14ac:dyDescent="0.2">
      <c r="A19" s="611" t="s">
        <v>77</v>
      </c>
      <c r="B19" s="318"/>
      <c r="C19" s="312"/>
      <c r="D19" s="314"/>
    </row>
    <row r="20" spans="1:4" s="6" customFormat="1" ht="35" customHeight="1" x14ac:dyDescent="0.2">
      <c r="A20" s="31" t="s">
        <v>62</v>
      </c>
      <c r="B20" s="11"/>
      <c r="C20" s="161"/>
      <c r="D20" s="590">
        <f>IF(B20="P",2*C20,IF(B20="C",1*C20,0))</f>
        <v>0</v>
      </c>
    </row>
    <row r="21" spans="1:4" s="6" customFormat="1" ht="35" customHeight="1" x14ac:dyDescent="0.2">
      <c r="A21" s="32"/>
      <c r="B21" s="11"/>
      <c r="C21" s="161"/>
      <c r="D21" s="590">
        <f>IF(B21="P",2*C21,IF(B21="C",1*C21,0))</f>
        <v>0</v>
      </c>
    </row>
    <row r="22" spans="1:4" s="6" customFormat="1" ht="18" customHeight="1" thickBot="1" x14ac:dyDescent="0.25">
      <c r="A22" s="612" t="s">
        <v>2</v>
      </c>
      <c r="B22" s="613"/>
      <c r="C22" s="614">
        <f>SUM(C20:C21)</f>
        <v>0</v>
      </c>
      <c r="D22" s="615">
        <f>SUM(D20:D21)</f>
        <v>0</v>
      </c>
    </row>
    <row r="23" spans="1:4" s="6" customFormat="1" ht="19.5" customHeight="1" thickBot="1" x14ac:dyDescent="0.25">
      <c r="A23" s="362"/>
      <c r="B23" s="12"/>
      <c r="C23" s="392"/>
      <c r="D23" s="392"/>
    </row>
    <row r="24" spans="1:4" s="6" customFormat="1" ht="25" customHeight="1" x14ac:dyDescent="0.2">
      <c r="A24" s="610" t="s">
        <v>104</v>
      </c>
      <c r="B24" s="317" t="s">
        <v>263</v>
      </c>
      <c r="C24" s="315" t="s">
        <v>24</v>
      </c>
      <c r="D24" s="316" t="s">
        <v>7</v>
      </c>
    </row>
    <row r="25" spans="1:4" s="6" customFormat="1" ht="20" customHeight="1" x14ac:dyDescent="0.2">
      <c r="A25" s="611" t="s">
        <v>78</v>
      </c>
      <c r="B25" s="318"/>
      <c r="C25" s="312"/>
      <c r="D25" s="314"/>
    </row>
    <row r="26" spans="1:4" s="6" customFormat="1" ht="35" customHeight="1" x14ac:dyDescent="0.2">
      <c r="A26" s="31" t="s">
        <v>61</v>
      </c>
      <c r="B26" s="11"/>
      <c r="C26" s="161"/>
      <c r="D26" s="590">
        <f>IF(B26="P",1*C26,IF(B26="C",0.5*C26,0))</f>
        <v>0</v>
      </c>
    </row>
    <row r="27" spans="1:4" s="6" customFormat="1" ht="35" customHeight="1" x14ac:dyDescent="0.2">
      <c r="A27" s="32"/>
      <c r="B27" s="11"/>
      <c r="C27" s="161"/>
      <c r="D27" s="590">
        <f>IF(B27="P",1*C27,IF(B27="C",0.5*C27,0))</f>
        <v>0</v>
      </c>
    </row>
    <row r="28" spans="1:4" s="6" customFormat="1" ht="18" customHeight="1" thickBot="1" x14ac:dyDescent="0.25">
      <c r="A28" s="612" t="s">
        <v>2</v>
      </c>
      <c r="B28" s="613"/>
      <c r="C28" s="614">
        <f>SUM(C26:C27)</f>
        <v>0</v>
      </c>
      <c r="D28" s="615">
        <f>SUM(D26:D27)</f>
        <v>0</v>
      </c>
    </row>
    <row r="29" spans="1:4" s="6" customFormat="1" ht="19.5" customHeight="1" thickBot="1" x14ac:dyDescent="0.25">
      <c r="A29" s="362"/>
      <c r="B29" s="12"/>
      <c r="C29" s="392"/>
      <c r="D29" s="392"/>
    </row>
    <row r="30" spans="1:4" s="6" customFormat="1" ht="35" customHeight="1" x14ac:dyDescent="0.2">
      <c r="A30" s="610" t="s">
        <v>105</v>
      </c>
      <c r="B30" s="317" t="s">
        <v>263</v>
      </c>
      <c r="C30" s="315" t="s">
        <v>24</v>
      </c>
      <c r="D30" s="316" t="s">
        <v>7</v>
      </c>
    </row>
    <row r="31" spans="1:4" s="6" customFormat="1" ht="20" customHeight="1" x14ac:dyDescent="0.2">
      <c r="A31" s="611" t="s">
        <v>79</v>
      </c>
      <c r="B31" s="318"/>
      <c r="C31" s="312"/>
      <c r="D31" s="314"/>
    </row>
    <row r="32" spans="1:4" s="6" customFormat="1" ht="35" customHeight="1" x14ac:dyDescent="0.2">
      <c r="A32" s="31" t="s">
        <v>63</v>
      </c>
      <c r="B32" s="11"/>
      <c r="C32" s="161"/>
      <c r="D32" s="590">
        <f>IF(B32="P",2*C32,IF(B32="C",1*C32,0))</f>
        <v>0</v>
      </c>
    </row>
    <row r="33" spans="1:7" s="368" customFormat="1" ht="35" customHeight="1" x14ac:dyDescent="0.15">
      <c r="A33" s="32"/>
      <c r="B33" s="11"/>
      <c r="C33" s="161"/>
      <c r="D33" s="590">
        <f>IF(B33="P",2*C33,IF(B33="C",1*C33,0))</f>
        <v>0</v>
      </c>
    </row>
    <row r="34" spans="1:7" s="6" customFormat="1" ht="18" customHeight="1" thickBot="1" x14ac:dyDescent="0.25">
      <c r="A34" s="612" t="s">
        <v>2</v>
      </c>
      <c r="B34" s="613"/>
      <c r="C34" s="614">
        <f>SUM(C32:C33)</f>
        <v>0</v>
      </c>
      <c r="D34" s="615">
        <f>SUM(D32:D33)</f>
        <v>0</v>
      </c>
    </row>
    <row r="35" spans="1:7" s="6" customFormat="1" ht="19.5" customHeight="1" thickBot="1" x14ac:dyDescent="0.25">
      <c r="A35" s="362"/>
      <c r="B35" s="12"/>
      <c r="C35" s="392"/>
      <c r="D35" s="392"/>
    </row>
    <row r="36" spans="1:7" s="6" customFormat="1" ht="35" customHeight="1" x14ac:dyDescent="0.2">
      <c r="A36" s="610" t="s">
        <v>235</v>
      </c>
      <c r="B36" s="317" t="s">
        <v>263</v>
      </c>
      <c r="C36" s="315" t="s">
        <v>24</v>
      </c>
      <c r="D36" s="316" t="s">
        <v>7</v>
      </c>
    </row>
    <row r="37" spans="1:7" s="6" customFormat="1" ht="20" customHeight="1" x14ac:dyDescent="0.2">
      <c r="A37" s="611" t="s">
        <v>80</v>
      </c>
      <c r="B37" s="318"/>
      <c r="C37" s="312"/>
      <c r="D37" s="314"/>
    </row>
    <row r="38" spans="1:7" s="6" customFormat="1" ht="35" customHeight="1" x14ac:dyDescent="0.2">
      <c r="A38" s="31" t="s">
        <v>63</v>
      </c>
      <c r="B38" s="11"/>
      <c r="C38" s="161"/>
      <c r="D38" s="590">
        <f>IF(B38="P",1*C38,IF(B38="C",0.5*C38,0))</f>
        <v>0</v>
      </c>
      <c r="G38" s="19"/>
    </row>
    <row r="39" spans="1:7" s="6" customFormat="1" ht="35" customHeight="1" x14ac:dyDescent="0.2">
      <c r="A39" s="15"/>
      <c r="B39" s="11"/>
      <c r="C39" s="161"/>
      <c r="D39" s="590">
        <f>IF(B39="P",1*C39,IF(B39="C",0.5*C39,0))</f>
        <v>0</v>
      </c>
    </row>
    <row r="40" spans="1:7" s="6" customFormat="1" ht="18" customHeight="1" thickBot="1" x14ac:dyDescent="0.25">
      <c r="A40" s="616" t="s">
        <v>2</v>
      </c>
      <c r="B40" s="616"/>
      <c r="C40" s="606">
        <f>SUM(C38:C39)</f>
        <v>0</v>
      </c>
      <c r="D40" s="607">
        <f>SUM(D38:D39)</f>
        <v>0</v>
      </c>
    </row>
    <row r="41" spans="1:7" s="6" customFormat="1" ht="19.5" customHeight="1" thickBot="1" x14ac:dyDescent="0.25">
      <c r="A41" s="362"/>
      <c r="B41" s="12"/>
      <c r="C41" s="392"/>
      <c r="D41" s="392"/>
    </row>
    <row r="42" spans="1:7" s="6" customFormat="1" ht="35" customHeight="1" x14ac:dyDescent="0.2">
      <c r="A42" s="610" t="s">
        <v>126</v>
      </c>
      <c r="B42" s="317" t="s">
        <v>263</v>
      </c>
      <c r="C42" s="315" t="s">
        <v>24</v>
      </c>
      <c r="D42" s="316" t="s">
        <v>7</v>
      </c>
    </row>
    <row r="43" spans="1:7" s="6" customFormat="1" ht="20" customHeight="1" x14ac:dyDescent="0.2">
      <c r="A43" s="611" t="s">
        <v>81</v>
      </c>
      <c r="B43" s="318"/>
      <c r="C43" s="312"/>
      <c r="D43" s="314"/>
    </row>
    <row r="44" spans="1:7" s="6" customFormat="1" ht="35" customHeight="1" x14ac:dyDescent="0.2">
      <c r="A44" s="31" t="s">
        <v>64</v>
      </c>
      <c r="B44" s="11"/>
      <c r="C44" s="161"/>
      <c r="D44" s="590">
        <f>IF(B44="P",4*C44,IF(B44="C",2*C44,0))</f>
        <v>0</v>
      </c>
    </row>
    <row r="45" spans="1:7" s="368" customFormat="1" ht="35" customHeight="1" x14ac:dyDescent="0.15">
      <c r="A45" s="32"/>
      <c r="B45" s="11"/>
      <c r="C45" s="161"/>
      <c r="D45" s="590">
        <f>IF(B45="P",4*C45,IF(B45="C",2*C45,0))</f>
        <v>0</v>
      </c>
    </row>
    <row r="46" spans="1:7" s="6" customFormat="1" ht="18" customHeight="1" thickBot="1" x14ac:dyDescent="0.25">
      <c r="A46" s="612" t="s">
        <v>2</v>
      </c>
      <c r="B46" s="613"/>
      <c r="C46" s="614">
        <f>SUM(C44:C45)</f>
        <v>0</v>
      </c>
      <c r="D46" s="615">
        <f>SUM(D44:D45)</f>
        <v>0</v>
      </c>
    </row>
    <row r="47" spans="1:7" s="6" customFormat="1" ht="19.5" customHeight="1" thickBot="1" x14ac:dyDescent="0.25">
      <c r="A47" s="362"/>
      <c r="B47" s="12"/>
      <c r="C47" s="392"/>
      <c r="D47" s="392"/>
    </row>
    <row r="48" spans="1:7" s="6" customFormat="1" ht="35" customHeight="1" x14ac:dyDescent="0.2">
      <c r="A48" s="610" t="s">
        <v>106</v>
      </c>
      <c r="B48" s="317" t="s">
        <v>263</v>
      </c>
      <c r="C48" s="315" t="s">
        <v>24</v>
      </c>
      <c r="D48" s="316" t="s">
        <v>7</v>
      </c>
    </row>
    <row r="49" spans="1:4" s="6" customFormat="1" ht="20" customHeight="1" x14ac:dyDescent="0.2">
      <c r="A49" s="611" t="s">
        <v>79</v>
      </c>
      <c r="B49" s="318"/>
      <c r="C49" s="312"/>
      <c r="D49" s="314"/>
    </row>
    <row r="50" spans="1:4" s="6" customFormat="1" ht="35" customHeight="1" x14ac:dyDescent="0.2">
      <c r="A50" s="31" t="s">
        <v>64</v>
      </c>
      <c r="B50" s="11"/>
      <c r="C50" s="161"/>
      <c r="D50" s="590">
        <f>IF(B50="P",2*C50,IF(B50="C",1*C50,0))</f>
        <v>0</v>
      </c>
    </row>
    <row r="51" spans="1:4" s="6" customFormat="1" ht="35" customHeight="1" x14ac:dyDescent="0.2">
      <c r="A51" s="15"/>
      <c r="B51" s="11"/>
      <c r="C51" s="161"/>
      <c r="D51" s="590">
        <f>IF(B51="P",2*C51,IF(B51="C",1*C51,0))</f>
        <v>0</v>
      </c>
    </row>
    <row r="52" spans="1:4" s="6" customFormat="1" ht="18" customHeight="1" thickBot="1" x14ac:dyDescent="0.25">
      <c r="A52" s="616" t="s">
        <v>2</v>
      </c>
      <c r="B52" s="616"/>
      <c r="C52" s="606">
        <f>SUM(C50:C51)</f>
        <v>0</v>
      </c>
      <c r="D52" s="607">
        <f>SUM(D50:D51)</f>
        <v>0</v>
      </c>
    </row>
    <row r="53" spans="1:4" s="6" customFormat="1" ht="19.5" customHeight="1" thickBot="1" x14ac:dyDescent="0.25">
      <c r="A53" s="362"/>
      <c r="B53" s="12"/>
      <c r="C53" s="392"/>
      <c r="D53" s="392"/>
    </row>
    <row r="54" spans="1:4" s="6" customFormat="1" ht="25" customHeight="1" x14ac:dyDescent="0.2">
      <c r="A54" s="610" t="s">
        <v>236</v>
      </c>
      <c r="B54" s="317" t="s">
        <v>263</v>
      </c>
      <c r="C54" s="315" t="s">
        <v>24</v>
      </c>
      <c r="D54" s="316" t="s">
        <v>7</v>
      </c>
    </row>
    <row r="55" spans="1:4" s="6" customFormat="1" ht="20" customHeight="1" x14ac:dyDescent="0.2">
      <c r="A55" s="611" t="s">
        <v>80</v>
      </c>
      <c r="B55" s="318"/>
      <c r="C55" s="312"/>
      <c r="D55" s="314"/>
    </row>
    <row r="56" spans="1:4" s="6" customFormat="1" ht="35" customHeight="1" x14ac:dyDescent="0.2">
      <c r="A56" s="31" t="s">
        <v>64</v>
      </c>
      <c r="B56" s="11"/>
      <c r="C56" s="161"/>
      <c r="D56" s="590">
        <f>IF(B56="P",1*C56,IF(B56="C",0.5*C56,0))</f>
        <v>0</v>
      </c>
    </row>
    <row r="57" spans="1:4" s="6" customFormat="1" ht="35" customHeight="1" x14ac:dyDescent="0.2">
      <c r="A57" s="15"/>
      <c r="B57" s="11"/>
      <c r="C57" s="161"/>
      <c r="D57" s="590">
        <f>IF(B57="P",1*C57,IF(B57="C",0.5*C57,0))</f>
        <v>0</v>
      </c>
    </row>
    <row r="58" spans="1:4" s="6" customFormat="1" ht="18" customHeight="1" thickBot="1" x14ac:dyDescent="0.25">
      <c r="A58" s="616" t="s">
        <v>2</v>
      </c>
      <c r="B58" s="616"/>
      <c r="C58" s="606">
        <f>SUM(C56:C57)</f>
        <v>0</v>
      </c>
      <c r="D58" s="607">
        <f>SUM(D56:D57)</f>
        <v>0</v>
      </c>
    </row>
    <row r="59" spans="1:4" s="6" customFormat="1" ht="19.5" customHeight="1" thickBot="1" x14ac:dyDescent="0.25">
      <c r="A59" s="362"/>
      <c r="B59" s="12"/>
      <c r="C59" s="392"/>
      <c r="D59" s="392"/>
    </row>
    <row r="60" spans="1:4" s="6" customFormat="1" ht="35" customHeight="1" x14ac:dyDescent="0.2">
      <c r="A60" s="610" t="s">
        <v>237</v>
      </c>
      <c r="B60" s="317" t="s">
        <v>263</v>
      </c>
      <c r="C60" s="315" t="s">
        <v>24</v>
      </c>
      <c r="D60" s="316" t="s">
        <v>7</v>
      </c>
    </row>
    <row r="61" spans="1:4" s="6" customFormat="1" ht="20" customHeight="1" x14ac:dyDescent="0.2">
      <c r="A61" s="611" t="s">
        <v>107</v>
      </c>
      <c r="B61" s="318"/>
      <c r="C61" s="312"/>
      <c r="D61" s="314"/>
    </row>
    <row r="62" spans="1:4" s="6" customFormat="1" ht="35" customHeight="1" x14ac:dyDescent="0.2">
      <c r="A62" s="29" t="s">
        <v>65</v>
      </c>
      <c r="B62" s="11"/>
      <c r="C62" s="161"/>
      <c r="D62" s="590">
        <f>IF(B62="P",2*C62,IF(B62="C",1*C62,0))</f>
        <v>0</v>
      </c>
    </row>
    <row r="63" spans="1:4" s="6" customFormat="1" ht="35" customHeight="1" x14ac:dyDescent="0.2">
      <c r="A63" s="30"/>
      <c r="B63" s="11"/>
      <c r="C63" s="161"/>
      <c r="D63" s="590">
        <f>IF(B63="P",2*C63,IF(B63="C",1*C63,0))</f>
        <v>0</v>
      </c>
    </row>
    <row r="64" spans="1:4" s="6" customFormat="1" ht="18" customHeight="1" thickBot="1" x14ac:dyDescent="0.25">
      <c r="A64" s="612" t="s">
        <v>2</v>
      </c>
      <c r="B64" s="613"/>
      <c r="C64" s="614">
        <f>SUM(C62:C63)</f>
        <v>0</v>
      </c>
      <c r="D64" s="615">
        <f>SUM(D62:D63)</f>
        <v>0</v>
      </c>
    </row>
    <row r="65" spans="1:4" s="6" customFormat="1" ht="19.5" customHeight="1" thickBot="1" x14ac:dyDescent="0.25">
      <c r="A65" s="362"/>
      <c r="B65" s="12"/>
      <c r="C65" s="392"/>
      <c r="D65" s="392"/>
    </row>
    <row r="66" spans="1:4" s="6" customFormat="1" ht="35" customHeight="1" x14ac:dyDescent="0.2">
      <c r="A66" s="610" t="s">
        <v>108</v>
      </c>
      <c r="B66" s="317" t="s">
        <v>263</v>
      </c>
      <c r="C66" s="315" t="s">
        <v>24</v>
      </c>
      <c r="D66" s="316" t="s">
        <v>7</v>
      </c>
    </row>
    <row r="67" spans="1:4" s="6" customFormat="1" ht="20" customHeight="1" x14ac:dyDescent="0.2">
      <c r="A67" s="611" t="s">
        <v>82</v>
      </c>
      <c r="B67" s="318"/>
      <c r="C67" s="312"/>
      <c r="D67" s="314"/>
    </row>
    <row r="68" spans="1:4" s="368" customFormat="1" ht="35" customHeight="1" x14ac:dyDescent="0.15">
      <c r="A68" s="29" t="s">
        <v>65</v>
      </c>
      <c r="B68" s="11"/>
      <c r="C68" s="161"/>
      <c r="D68" s="590">
        <f>IF(B68="P",1*C68,IF(B68="C",0.5*C68,0))</f>
        <v>0</v>
      </c>
    </row>
    <row r="69" spans="1:4" s="368" customFormat="1" ht="35" customHeight="1" x14ac:dyDescent="0.15">
      <c r="A69" s="17"/>
      <c r="B69" s="11"/>
      <c r="C69" s="161"/>
      <c r="D69" s="590">
        <f>IF(B69="P",1*C69,IF(B69="C",0.5*C69,0))</f>
        <v>0</v>
      </c>
    </row>
    <row r="70" spans="1:4" s="6" customFormat="1" ht="18" customHeight="1" thickBot="1" x14ac:dyDescent="0.25">
      <c r="A70" s="612" t="s">
        <v>2</v>
      </c>
      <c r="B70" s="613"/>
      <c r="C70" s="614">
        <f>SUM(C68:C69)</f>
        <v>0</v>
      </c>
      <c r="D70" s="615">
        <f>SUM(D68:D69)</f>
        <v>0</v>
      </c>
    </row>
    <row r="71" spans="1:4" s="6" customFormat="1" ht="17" thickBot="1" x14ac:dyDescent="0.25">
      <c r="A71" s="362"/>
      <c r="B71" s="12"/>
      <c r="C71" s="392"/>
      <c r="D71" s="392"/>
    </row>
    <row r="72" spans="1:4" s="6" customFormat="1" ht="25" customHeight="1" x14ac:dyDescent="0.2">
      <c r="A72" s="610" t="s">
        <v>110</v>
      </c>
      <c r="B72" s="317" t="s">
        <v>263</v>
      </c>
      <c r="C72" s="315" t="s">
        <v>24</v>
      </c>
      <c r="D72" s="316" t="s">
        <v>7</v>
      </c>
    </row>
    <row r="73" spans="1:4" s="6" customFormat="1" ht="20" customHeight="1" x14ac:dyDescent="0.2">
      <c r="A73" s="611" t="s">
        <v>295</v>
      </c>
      <c r="B73" s="318"/>
      <c r="C73" s="312"/>
      <c r="D73" s="314"/>
    </row>
    <row r="74" spans="1:4" s="6" customFormat="1" ht="35" customHeight="1" x14ac:dyDescent="0.2">
      <c r="A74" s="72" t="s">
        <v>68</v>
      </c>
      <c r="B74" s="11"/>
      <c r="C74" s="161"/>
      <c r="D74" s="590">
        <f>IF(B74="P",4*C74,IF(B74="C",2*C74,0))</f>
        <v>0</v>
      </c>
    </row>
    <row r="75" spans="1:4" s="6" customFormat="1" ht="35" customHeight="1" x14ac:dyDescent="0.2">
      <c r="A75" s="15"/>
      <c r="B75" s="11"/>
      <c r="C75" s="161"/>
      <c r="D75" s="590">
        <f>IF(B75="P",4*C75,IF(B75="C",2*C75,0))</f>
        <v>0</v>
      </c>
    </row>
    <row r="76" spans="1:4" s="6" customFormat="1" ht="18" customHeight="1" thickBot="1" x14ac:dyDescent="0.25">
      <c r="A76" s="616" t="s">
        <v>2</v>
      </c>
      <c r="B76" s="616"/>
      <c r="C76" s="606">
        <f>SUM(C74:C75)</f>
        <v>0</v>
      </c>
      <c r="D76" s="607">
        <f>SUM(D74:D75)</f>
        <v>0</v>
      </c>
    </row>
    <row r="77" spans="1:4" s="6" customFormat="1" ht="14" customHeight="1" thickBot="1" x14ac:dyDescent="0.25">
      <c r="A77" s="362"/>
      <c r="B77" s="12"/>
      <c r="C77" s="392"/>
      <c r="D77" s="392"/>
    </row>
    <row r="78" spans="1:4" s="6" customFormat="1" ht="25" customHeight="1" x14ac:dyDescent="0.2">
      <c r="A78" s="610" t="s">
        <v>111</v>
      </c>
      <c r="B78" s="317" t="s">
        <v>263</v>
      </c>
      <c r="C78" s="315" t="s">
        <v>24</v>
      </c>
      <c r="D78" s="316" t="s">
        <v>7</v>
      </c>
    </row>
    <row r="79" spans="1:4" s="6" customFormat="1" ht="20" customHeight="1" x14ac:dyDescent="0.2">
      <c r="A79" s="611" t="s">
        <v>109</v>
      </c>
      <c r="B79" s="318"/>
      <c r="C79" s="312"/>
      <c r="D79" s="314"/>
    </row>
    <row r="80" spans="1:4" s="6" customFormat="1" ht="35" customHeight="1" x14ac:dyDescent="0.2">
      <c r="A80" s="72" t="s">
        <v>67</v>
      </c>
      <c r="B80" s="11"/>
      <c r="C80" s="161"/>
      <c r="D80" s="590">
        <f>IF(B80="P",2*C80,IF(B80="C",1*C80,0))</f>
        <v>0</v>
      </c>
    </row>
    <row r="81" spans="1:7" s="6" customFormat="1" ht="35" customHeight="1" x14ac:dyDescent="0.2">
      <c r="A81" s="15"/>
      <c r="B81" s="11"/>
      <c r="C81" s="161"/>
      <c r="D81" s="590">
        <f>IF(B81="P",2*C81,IF(B81="C",1*C81,0))</f>
        <v>0</v>
      </c>
    </row>
    <row r="82" spans="1:7" s="6" customFormat="1" ht="18" customHeight="1" thickBot="1" x14ac:dyDescent="0.25">
      <c r="A82" s="616" t="s">
        <v>2</v>
      </c>
      <c r="B82" s="616"/>
      <c r="C82" s="606">
        <f>SUM(C80:C81)</f>
        <v>0</v>
      </c>
      <c r="D82" s="607">
        <f>SUM(D80:D81)</f>
        <v>0</v>
      </c>
    </row>
    <row r="83" spans="1:7" s="6" customFormat="1" ht="19.5" customHeight="1" thickBot="1" x14ac:dyDescent="0.25">
      <c r="A83" s="362"/>
      <c r="B83" s="12"/>
      <c r="C83" s="392"/>
      <c r="D83" s="392"/>
    </row>
    <row r="84" spans="1:7" s="6" customFormat="1" ht="25" customHeight="1" x14ac:dyDescent="0.2">
      <c r="A84" s="610" t="s">
        <v>113</v>
      </c>
      <c r="B84" s="317" t="s">
        <v>263</v>
      </c>
      <c r="C84" s="315" t="s">
        <v>24</v>
      </c>
      <c r="D84" s="316" t="s">
        <v>7</v>
      </c>
    </row>
    <row r="85" spans="1:7" s="6" customFormat="1" ht="20" customHeight="1" x14ac:dyDescent="0.2">
      <c r="A85" s="611" t="s">
        <v>112</v>
      </c>
      <c r="B85" s="318"/>
      <c r="C85" s="312"/>
      <c r="D85" s="314"/>
    </row>
    <row r="86" spans="1:7" s="6" customFormat="1" ht="35" customHeight="1" x14ac:dyDescent="0.2">
      <c r="A86" s="72" t="s">
        <v>67</v>
      </c>
      <c r="B86" s="11"/>
      <c r="C86" s="161"/>
      <c r="D86" s="590">
        <f>IF(B86="P",1*C86,IF(B86="C",0.5*C86,0))</f>
        <v>0</v>
      </c>
    </row>
    <row r="87" spans="1:7" s="6" customFormat="1" ht="35" customHeight="1" x14ac:dyDescent="0.2">
      <c r="A87" s="15"/>
      <c r="B87" s="11"/>
      <c r="C87" s="161"/>
      <c r="D87" s="590">
        <f>IF(B87="P",1*C87,IF(B87="C",0.5*C87,0))</f>
        <v>0</v>
      </c>
      <c r="G87" s="617"/>
    </row>
    <row r="88" spans="1:7" s="6" customFormat="1" ht="18" customHeight="1" thickBot="1" x14ac:dyDescent="0.25">
      <c r="A88" s="616" t="s">
        <v>2</v>
      </c>
      <c r="B88" s="616"/>
      <c r="C88" s="606">
        <f>SUM(C86:C87)</f>
        <v>0</v>
      </c>
      <c r="D88" s="607">
        <f>SUM(D86:D87)</f>
        <v>0</v>
      </c>
    </row>
    <row r="89" spans="1:7" s="6" customFormat="1" ht="15.75" customHeight="1" thickBot="1" x14ac:dyDescent="0.25">
      <c r="A89" s="362"/>
      <c r="B89" s="12"/>
      <c r="C89" s="392"/>
      <c r="D89" s="392"/>
    </row>
    <row r="90" spans="1:7" s="6" customFormat="1" ht="35" customHeight="1" x14ac:dyDescent="0.2">
      <c r="A90" s="610" t="s">
        <v>262</v>
      </c>
      <c r="B90" s="317" t="s">
        <v>263</v>
      </c>
      <c r="C90" s="315" t="s">
        <v>24</v>
      </c>
      <c r="D90" s="316" t="s">
        <v>7</v>
      </c>
    </row>
    <row r="91" spans="1:7" s="6" customFormat="1" ht="20" customHeight="1" x14ac:dyDescent="0.2">
      <c r="A91" s="611" t="s">
        <v>83</v>
      </c>
      <c r="B91" s="318"/>
      <c r="C91" s="312"/>
      <c r="D91" s="314"/>
    </row>
    <row r="92" spans="1:7" s="6" customFormat="1" ht="35" customHeight="1" x14ac:dyDescent="0.2">
      <c r="A92" s="72" t="s">
        <v>66</v>
      </c>
      <c r="B92" s="11"/>
      <c r="C92" s="161"/>
      <c r="D92" s="590">
        <f>IF(B92="P",1*C92,IF(B92="C",0.5*C92,0))</f>
        <v>0</v>
      </c>
    </row>
    <row r="93" spans="1:7" s="6" customFormat="1" ht="35" customHeight="1" x14ac:dyDescent="0.2">
      <c r="A93" s="15"/>
      <c r="B93" s="11"/>
      <c r="C93" s="161"/>
      <c r="D93" s="590">
        <f>IF(B93="P",1*C93,IF(B93="C",0.5*C93,0))</f>
        <v>0</v>
      </c>
    </row>
    <row r="94" spans="1:7" s="6" customFormat="1" ht="18" customHeight="1" thickBot="1" x14ac:dyDescent="0.25">
      <c r="A94" s="616" t="s">
        <v>2</v>
      </c>
      <c r="B94" s="616"/>
      <c r="C94" s="606">
        <f>SUM(C92:C93)</f>
        <v>0</v>
      </c>
      <c r="D94" s="607">
        <f>SUM(D92:D93)</f>
        <v>0</v>
      </c>
    </row>
    <row r="95" spans="1:7" s="6" customFormat="1" ht="12.75" customHeight="1" thickBot="1" x14ac:dyDescent="0.25">
      <c r="A95" s="362"/>
      <c r="B95" s="12"/>
      <c r="C95" s="392"/>
      <c r="D95" s="392"/>
    </row>
    <row r="96" spans="1:7" s="600" customFormat="1" ht="25" customHeight="1" thickBot="1" x14ac:dyDescent="0.2">
      <c r="A96" s="597" t="s">
        <v>88</v>
      </c>
      <c r="B96" s="598"/>
      <c r="C96" s="598"/>
      <c r="D96" s="599"/>
    </row>
    <row r="97" spans="1:4" s="6" customFormat="1" ht="35" customHeight="1" x14ac:dyDescent="0.2">
      <c r="A97" s="610" t="s">
        <v>238</v>
      </c>
      <c r="B97" s="317" t="s">
        <v>246</v>
      </c>
      <c r="C97" s="315" t="s">
        <v>24</v>
      </c>
      <c r="D97" s="316" t="s">
        <v>7</v>
      </c>
    </row>
    <row r="98" spans="1:4" s="6" customFormat="1" ht="20" customHeight="1" x14ac:dyDescent="0.2">
      <c r="A98" s="611" t="s">
        <v>114</v>
      </c>
      <c r="B98" s="318"/>
      <c r="C98" s="312"/>
      <c r="D98" s="314"/>
    </row>
    <row r="99" spans="1:4" s="6" customFormat="1" ht="35" customHeight="1" x14ac:dyDescent="0.2">
      <c r="A99" s="84" t="s">
        <v>72</v>
      </c>
      <c r="B99" s="11"/>
      <c r="C99" s="161"/>
      <c r="D99" s="590">
        <f>IF(B99="S",3*C99,IF(B99="J",2*C99,0))</f>
        <v>0</v>
      </c>
    </row>
    <row r="100" spans="1:4" s="6" customFormat="1" ht="35" customHeight="1" x14ac:dyDescent="0.2">
      <c r="A100" s="657"/>
      <c r="B100" s="11"/>
      <c r="C100" s="161"/>
      <c r="D100" s="590">
        <f>IF(B100="S",3*C100,IF(B100="J",2*C100,0))</f>
        <v>0</v>
      </c>
    </row>
    <row r="101" spans="1:4" s="6" customFormat="1" ht="18" customHeight="1" thickBot="1" x14ac:dyDescent="0.25">
      <c r="A101" s="616" t="s">
        <v>2</v>
      </c>
      <c r="B101" s="616"/>
      <c r="C101" s="606">
        <f>SUM(C99:C100)</f>
        <v>0</v>
      </c>
      <c r="D101" s="607">
        <f>SUM(D99:D100)</f>
        <v>0</v>
      </c>
    </row>
    <row r="102" spans="1:4" s="6" customFormat="1" ht="14" customHeight="1" thickBot="1" x14ac:dyDescent="0.25">
      <c r="A102" s="362"/>
      <c r="B102" s="12"/>
      <c r="C102" s="392"/>
      <c r="D102" s="392"/>
    </row>
    <row r="103" spans="1:4" s="6" customFormat="1" ht="35" customHeight="1" x14ac:dyDescent="0.2">
      <c r="A103" s="610" t="s">
        <v>242</v>
      </c>
      <c r="B103" s="317" t="s">
        <v>247</v>
      </c>
      <c r="C103" s="315" t="s">
        <v>24</v>
      </c>
      <c r="D103" s="316" t="s">
        <v>7</v>
      </c>
    </row>
    <row r="104" spans="1:4" s="6" customFormat="1" ht="20" customHeight="1" x14ac:dyDescent="0.2">
      <c r="A104" s="611" t="s">
        <v>114</v>
      </c>
      <c r="B104" s="318"/>
      <c r="C104" s="312"/>
      <c r="D104" s="314"/>
    </row>
    <row r="105" spans="1:4" s="6" customFormat="1" ht="35" customHeight="1" x14ac:dyDescent="0.2">
      <c r="A105" s="84" t="s">
        <v>73</v>
      </c>
      <c r="B105" s="11"/>
      <c r="C105" s="161"/>
      <c r="D105" s="590">
        <f>IF(B105="M",3*C105,IF(B105="N",2*C105,0))</f>
        <v>0</v>
      </c>
    </row>
    <row r="106" spans="1:4" s="6" customFormat="1" ht="35" customHeight="1" x14ac:dyDescent="0.2">
      <c r="A106" s="657"/>
      <c r="B106" s="11"/>
      <c r="C106" s="161"/>
      <c r="D106" s="590">
        <f>IF(B106="M",3*C106,IF(B106="N",2*C106,0))</f>
        <v>0</v>
      </c>
    </row>
    <row r="107" spans="1:4" s="6" customFormat="1" ht="19.5" customHeight="1" thickBot="1" x14ac:dyDescent="0.25">
      <c r="A107" s="616" t="s">
        <v>2</v>
      </c>
      <c r="B107" s="616"/>
      <c r="C107" s="606">
        <f>SUM(C105:C106)</f>
        <v>0</v>
      </c>
      <c r="D107" s="607">
        <f>SUM(D105:D106)</f>
        <v>0</v>
      </c>
    </row>
    <row r="108" spans="1:4" s="19" customFormat="1" ht="19.5" customHeight="1" thickBot="1" x14ac:dyDescent="0.25">
      <c r="A108" s="618"/>
      <c r="B108" s="618"/>
      <c r="C108" s="619"/>
      <c r="D108" s="619"/>
    </row>
    <row r="109" spans="1:4" s="6" customFormat="1" ht="35" customHeight="1" x14ac:dyDescent="0.2">
      <c r="A109" s="608" t="s">
        <v>117</v>
      </c>
      <c r="B109" s="609"/>
      <c r="C109" s="315" t="s">
        <v>24</v>
      </c>
      <c r="D109" s="316" t="s">
        <v>7</v>
      </c>
    </row>
    <row r="110" spans="1:4" s="6" customFormat="1" ht="20" customHeight="1" x14ac:dyDescent="0.2">
      <c r="A110" s="620" t="s">
        <v>115</v>
      </c>
      <c r="B110" s="621"/>
      <c r="C110" s="312"/>
      <c r="D110" s="314"/>
    </row>
    <row r="111" spans="1:4" s="6" customFormat="1" ht="35" customHeight="1" x14ac:dyDescent="0.2">
      <c r="A111" s="305" t="s">
        <v>74</v>
      </c>
      <c r="B111" s="306"/>
      <c r="C111" s="161"/>
      <c r="D111" s="590">
        <f>1*C111</f>
        <v>0</v>
      </c>
    </row>
    <row r="112" spans="1:4" s="6" customFormat="1" ht="35" customHeight="1" x14ac:dyDescent="0.2">
      <c r="A112" s="656"/>
      <c r="B112" s="583"/>
      <c r="C112" s="161"/>
      <c r="D112" s="590">
        <f>1*C112</f>
        <v>0</v>
      </c>
    </row>
    <row r="113" spans="1:4" s="6" customFormat="1" ht="19.5" customHeight="1" thickBot="1" x14ac:dyDescent="0.25">
      <c r="A113" s="616" t="s">
        <v>2</v>
      </c>
      <c r="B113" s="616"/>
      <c r="C113" s="606">
        <f>SUM(C111:C112)</f>
        <v>0</v>
      </c>
      <c r="D113" s="607">
        <f>SUM(D111:D112)</f>
        <v>0</v>
      </c>
    </row>
    <row r="114" spans="1:4" s="19" customFormat="1" ht="19.5" customHeight="1" thickBot="1" x14ac:dyDescent="0.25">
      <c r="A114" s="618"/>
      <c r="B114" s="618"/>
      <c r="C114" s="619"/>
      <c r="D114" s="619"/>
    </row>
    <row r="115" spans="1:4" s="6" customFormat="1" ht="35" customHeight="1" x14ac:dyDescent="0.2">
      <c r="A115" s="608" t="s">
        <v>118</v>
      </c>
      <c r="B115" s="609"/>
      <c r="C115" s="315" t="s">
        <v>24</v>
      </c>
      <c r="D115" s="316" t="s">
        <v>7</v>
      </c>
    </row>
    <row r="116" spans="1:4" s="6" customFormat="1" ht="20" customHeight="1" x14ac:dyDescent="0.2">
      <c r="A116" s="620" t="s">
        <v>116</v>
      </c>
      <c r="B116" s="621"/>
      <c r="C116" s="312"/>
      <c r="D116" s="314"/>
    </row>
    <row r="117" spans="1:4" s="6" customFormat="1" ht="35" customHeight="1" x14ac:dyDescent="0.2">
      <c r="A117" s="305" t="s">
        <v>71</v>
      </c>
      <c r="B117" s="306"/>
      <c r="C117" s="161"/>
      <c r="D117" s="590">
        <f>2*C117</f>
        <v>0</v>
      </c>
    </row>
    <row r="118" spans="1:4" s="6" customFormat="1" ht="35" customHeight="1" x14ac:dyDescent="0.2">
      <c r="A118" s="656"/>
      <c r="B118" s="583"/>
      <c r="C118" s="161"/>
      <c r="D118" s="590">
        <f>2*C118</f>
        <v>0</v>
      </c>
    </row>
    <row r="119" spans="1:4" s="6" customFormat="1" ht="19.5" customHeight="1" thickBot="1" x14ac:dyDescent="0.25">
      <c r="A119" s="616" t="s">
        <v>2</v>
      </c>
      <c r="B119" s="616"/>
      <c r="C119" s="606">
        <f>SUM(C117:C118)</f>
        <v>0</v>
      </c>
      <c r="D119" s="607">
        <f>SUM(D117:D118)</f>
        <v>0</v>
      </c>
    </row>
    <row r="120" spans="1:4" s="19" customFormat="1" ht="19.5" customHeight="1" thickBot="1" x14ac:dyDescent="0.25">
      <c r="A120" s="618"/>
      <c r="B120" s="618"/>
      <c r="C120" s="619"/>
      <c r="D120" s="619"/>
    </row>
    <row r="121" spans="1:4" s="6" customFormat="1" ht="25" customHeight="1" x14ac:dyDescent="0.2">
      <c r="A121" s="608" t="s">
        <v>119</v>
      </c>
      <c r="B121" s="609"/>
      <c r="C121" s="315" t="s">
        <v>24</v>
      </c>
      <c r="D121" s="316" t="s">
        <v>7</v>
      </c>
    </row>
    <row r="122" spans="1:4" s="6" customFormat="1" ht="20" customHeight="1" x14ac:dyDescent="0.2">
      <c r="A122" s="620" t="s">
        <v>115</v>
      </c>
      <c r="B122" s="621"/>
      <c r="C122" s="312"/>
      <c r="D122" s="314"/>
    </row>
    <row r="123" spans="1:4" s="6" customFormat="1" ht="35" customHeight="1" x14ac:dyDescent="0.2">
      <c r="A123" s="305" t="s">
        <v>71</v>
      </c>
      <c r="B123" s="306"/>
      <c r="C123" s="161"/>
      <c r="D123" s="590">
        <f>1*C123</f>
        <v>0</v>
      </c>
    </row>
    <row r="124" spans="1:4" s="6" customFormat="1" ht="35" customHeight="1" x14ac:dyDescent="0.2">
      <c r="A124" s="656"/>
      <c r="B124" s="583"/>
      <c r="C124" s="161"/>
      <c r="D124" s="590">
        <f>1*C124</f>
        <v>0</v>
      </c>
    </row>
    <row r="125" spans="1:4" s="6" customFormat="1" ht="19.5" customHeight="1" thickBot="1" x14ac:dyDescent="0.25">
      <c r="A125" s="616" t="s">
        <v>2</v>
      </c>
      <c r="B125" s="616"/>
      <c r="C125" s="606">
        <f>SUM(C123:C124)</f>
        <v>0</v>
      </c>
      <c r="D125" s="607">
        <f>SUM(D123:D124)</f>
        <v>0</v>
      </c>
    </row>
    <row r="126" spans="1:4" s="19" customFormat="1" ht="19.5" customHeight="1" thickBot="1" x14ac:dyDescent="0.25">
      <c r="A126" s="618"/>
      <c r="B126" s="618"/>
      <c r="C126" s="619"/>
      <c r="D126" s="619"/>
    </row>
    <row r="127" spans="1:4" s="6" customFormat="1" ht="35" customHeight="1" x14ac:dyDescent="0.2">
      <c r="A127" s="608" t="s">
        <v>121</v>
      </c>
      <c r="B127" s="609"/>
      <c r="C127" s="315" t="s">
        <v>24</v>
      </c>
      <c r="D127" s="316" t="s">
        <v>7</v>
      </c>
    </row>
    <row r="128" spans="1:4" s="6" customFormat="1" ht="20" customHeight="1" x14ac:dyDescent="0.2">
      <c r="A128" s="620" t="s">
        <v>120</v>
      </c>
      <c r="B128" s="621"/>
      <c r="C128" s="312"/>
      <c r="D128" s="314"/>
    </row>
    <row r="129" spans="1:4" s="6" customFormat="1" ht="35" customHeight="1" x14ac:dyDescent="0.2">
      <c r="A129" s="305" t="s">
        <v>71</v>
      </c>
      <c r="B129" s="306"/>
      <c r="C129" s="161"/>
      <c r="D129" s="590">
        <f>0.5*C129</f>
        <v>0</v>
      </c>
    </row>
    <row r="130" spans="1:4" s="6" customFormat="1" ht="35" customHeight="1" x14ac:dyDescent="0.2">
      <c r="A130" s="305"/>
      <c r="B130" s="306"/>
      <c r="C130" s="161"/>
      <c r="D130" s="590">
        <f>0.5*C130</f>
        <v>0</v>
      </c>
    </row>
    <row r="131" spans="1:4" s="6" customFormat="1" ht="19.5" customHeight="1" thickBot="1" x14ac:dyDescent="0.25">
      <c r="A131" s="616" t="s">
        <v>2</v>
      </c>
      <c r="B131" s="616"/>
      <c r="C131" s="606">
        <f>SUM(C129:C130)</f>
        <v>0</v>
      </c>
      <c r="D131" s="607">
        <f>SUM(D129:D130)</f>
        <v>0</v>
      </c>
    </row>
    <row r="132" spans="1:4" s="19" customFormat="1" ht="19.5" customHeight="1" thickBot="1" x14ac:dyDescent="0.25">
      <c r="A132" s="618"/>
      <c r="B132" s="618"/>
      <c r="C132" s="619"/>
      <c r="D132" s="619"/>
    </row>
    <row r="133" spans="1:4" s="600" customFormat="1" ht="25" customHeight="1" thickBot="1" x14ac:dyDescent="0.2">
      <c r="A133" s="597" t="s">
        <v>89</v>
      </c>
      <c r="B133" s="598"/>
      <c r="C133" s="598"/>
      <c r="D133" s="599"/>
    </row>
    <row r="134" spans="1:4" s="6" customFormat="1" ht="25" customHeight="1" x14ac:dyDescent="0.2">
      <c r="A134" s="608" t="s">
        <v>241</v>
      </c>
      <c r="B134" s="609"/>
      <c r="C134" s="315" t="s">
        <v>4</v>
      </c>
      <c r="D134" s="316" t="s">
        <v>7</v>
      </c>
    </row>
    <row r="135" spans="1:4" s="6" customFormat="1" ht="20" customHeight="1" x14ac:dyDescent="0.2">
      <c r="A135" s="620" t="s">
        <v>122</v>
      </c>
      <c r="B135" s="621"/>
      <c r="C135" s="312"/>
      <c r="D135" s="314"/>
    </row>
    <row r="136" spans="1:4" s="6" customFormat="1" ht="35" customHeight="1" x14ac:dyDescent="0.2">
      <c r="A136" s="658" t="s">
        <v>69</v>
      </c>
      <c r="B136" s="585"/>
      <c r="C136" s="161"/>
      <c r="D136" s="590">
        <f>3*C136</f>
        <v>0</v>
      </c>
    </row>
    <row r="137" spans="1:4" s="6" customFormat="1" ht="35" customHeight="1" x14ac:dyDescent="0.2">
      <c r="A137" s="656"/>
      <c r="B137" s="583"/>
      <c r="C137" s="161"/>
      <c r="D137" s="590">
        <f>3*C137</f>
        <v>0</v>
      </c>
    </row>
    <row r="138" spans="1:4" s="6" customFormat="1" ht="18" customHeight="1" thickBot="1" x14ac:dyDescent="0.25">
      <c r="A138" s="616" t="s">
        <v>2</v>
      </c>
      <c r="B138" s="616"/>
      <c r="C138" s="606">
        <f>SUM(C136:C137)</f>
        <v>0</v>
      </c>
      <c r="D138" s="607">
        <f>SUM(D136:D137)</f>
        <v>0</v>
      </c>
    </row>
    <row r="139" spans="1:4" s="6" customFormat="1" ht="15" customHeight="1" thickBot="1" x14ac:dyDescent="0.25">
      <c r="A139" s="362"/>
      <c r="B139" s="12"/>
      <c r="C139" s="392"/>
      <c r="D139" s="392"/>
    </row>
    <row r="140" spans="1:4" s="6" customFormat="1" ht="35" customHeight="1" x14ac:dyDescent="0.2">
      <c r="A140" s="608" t="s">
        <v>124</v>
      </c>
      <c r="B140" s="609"/>
      <c r="C140" s="315" t="s">
        <v>4</v>
      </c>
      <c r="D140" s="316" t="s">
        <v>7</v>
      </c>
    </row>
    <row r="141" spans="1:4" s="6" customFormat="1" ht="20" customHeight="1" x14ac:dyDescent="0.2">
      <c r="A141" s="620" t="s">
        <v>123</v>
      </c>
      <c r="B141" s="621"/>
      <c r="C141" s="312"/>
      <c r="D141" s="314"/>
    </row>
    <row r="142" spans="1:4" s="6" customFormat="1" ht="35" customHeight="1" x14ac:dyDescent="0.2">
      <c r="A142" s="658" t="s">
        <v>69</v>
      </c>
      <c r="B142" s="585"/>
      <c r="C142" s="161"/>
      <c r="D142" s="590">
        <f>1*C142</f>
        <v>0</v>
      </c>
    </row>
    <row r="143" spans="1:4" s="6" customFormat="1" ht="35" customHeight="1" x14ac:dyDescent="0.2">
      <c r="A143" s="656"/>
      <c r="B143" s="583"/>
      <c r="C143" s="161"/>
      <c r="D143" s="590">
        <f>1*C143</f>
        <v>0</v>
      </c>
    </row>
    <row r="144" spans="1:4" s="6" customFormat="1" ht="18" customHeight="1" thickBot="1" x14ac:dyDescent="0.25">
      <c r="A144" s="616" t="s">
        <v>2</v>
      </c>
      <c r="B144" s="616"/>
      <c r="C144" s="606">
        <f>SUM(C142:C143)</f>
        <v>0</v>
      </c>
      <c r="D144" s="607">
        <f>SUM(D142:D143)</f>
        <v>0</v>
      </c>
    </row>
    <row r="145" spans="1:4" s="6" customFormat="1" ht="15.75" customHeight="1" thickBot="1" x14ac:dyDescent="0.25">
      <c r="A145" s="362"/>
      <c r="B145" s="12"/>
      <c r="C145" s="392"/>
      <c r="D145" s="392"/>
    </row>
    <row r="146" spans="1:4" s="6" customFormat="1" ht="25" customHeight="1" x14ac:dyDescent="0.2">
      <c r="A146" s="608" t="s">
        <v>125</v>
      </c>
      <c r="B146" s="609"/>
      <c r="C146" s="315" t="s">
        <v>4</v>
      </c>
      <c r="D146" s="316" t="s">
        <v>7</v>
      </c>
    </row>
    <row r="147" spans="1:4" s="6" customFormat="1" ht="20" customHeight="1" x14ac:dyDescent="0.2">
      <c r="A147" s="620" t="s">
        <v>123</v>
      </c>
      <c r="B147" s="621"/>
      <c r="C147" s="312"/>
      <c r="D147" s="314"/>
    </row>
    <row r="148" spans="1:4" s="6" customFormat="1" ht="35" customHeight="1" x14ac:dyDescent="0.2">
      <c r="A148" s="658" t="s">
        <v>70</v>
      </c>
      <c r="B148" s="585"/>
      <c r="C148" s="161"/>
      <c r="D148" s="590">
        <f>1*C148</f>
        <v>0</v>
      </c>
    </row>
    <row r="149" spans="1:4" s="6" customFormat="1" ht="35" customHeight="1" x14ac:dyDescent="0.2">
      <c r="A149" s="656"/>
      <c r="B149" s="583"/>
      <c r="C149" s="161"/>
      <c r="D149" s="590">
        <f>1*C149</f>
        <v>0</v>
      </c>
    </row>
    <row r="150" spans="1:4" s="6" customFormat="1" ht="18" customHeight="1" thickBot="1" x14ac:dyDescent="0.25">
      <c r="A150" s="616" t="s">
        <v>2</v>
      </c>
      <c r="B150" s="616"/>
      <c r="C150" s="606">
        <f>SUM(C148:C149)</f>
        <v>0</v>
      </c>
      <c r="D150" s="607">
        <f>SUM(D148:D149)</f>
        <v>0</v>
      </c>
    </row>
    <row r="151" spans="1:4" s="6" customFormat="1" ht="14" customHeight="1" x14ac:dyDescent="0.2">
      <c r="A151" s="362"/>
      <c r="B151" s="12"/>
      <c r="C151" s="392"/>
      <c r="D151" s="392"/>
    </row>
    <row r="152" spans="1:4" s="6" customFormat="1" ht="35" customHeight="1" x14ac:dyDescent="0.2">
      <c r="A152" s="622" t="s">
        <v>75</v>
      </c>
      <c r="B152" s="145" t="s">
        <v>239</v>
      </c>
      <c r="C152" s="623">
        <f>C131+C125+C119+C113+C107+C101+C94+C88+C82+C76+C70+C64+C58+C52+C46+C40+C34+C28+C22+C16+C10</f>
        <v>0</v>
      </c>
      <c r="D152" s="624">
        <f>D131+D125+D119+D113+D107+D101+D94+D88+D82+D76+D70+D64+D58+D52+D46+D40+D34+D28+D22+D16+D10+D138+D144+D150</f>
        <v>0</v>
      </c>
    </row>
    <row r="153" spans="1:4" s="626" customFormat="1" ht="35" customHeight="1" x14ac:dyDescent="0.15">
      <c r="A153" s="622"/>
      <c r="B153" s="146" t="s">
        <v>28</v>
      </c>
      <c r="C153" s="625">
        <f>C150+C144+C138</f>
        <v>0</v>
      </c>
      <c r="D153" s="624"/>
    </row>
  </sheetData>
  <sheetProtection sheet="1" objects="1" scenarios="1" insertRows="0" deleteRows="0"/>
  <mergeCells count="129">
    <mergeCell ref="A152:A153"/>
    <mergeCell ref="D152:D153"/>
    <mergeCell ref="C140:C141"/>
    <mergeCell ref="D140:D141"/>
    <mergeCell ref="A141:B141"/>
    <mergeCell ref="C146:C147"/>
    <mergeCell ref="D146:D147"/>
    <mergeCell ref="A147:B147"/>
    <mergeCell ref="C127:C128"/>
    <mergeCell ref="D127:D128"/>
    <mergeCell ref="A128:B128"/>
    <mergeCell ref="C134:C135"/>
    <mergeCell ref="D134:D135"/>
    <mergeCell ref="A135:B135"/>
    <mergeCell ref="A130:B130"/>
    <mergeCell ref="A131:B131"/>
    <mergeCell ref="A150:B150"/>
    <mergeCell ref="A142:B142"/>
    <mergeCell ref="A143:B143"/>
    <mergeCell ref="A146:B146"/>
    <mergeCell ref="A148:B148"/>
    <mergeCell ref="A149:B149"/>
    <mergeCell ref="A136:B136"/>
    <mergeCell ref="A140:B140"/>
    <mergeCell ref="C115:C116"/>
    <mergeCell ref="D115:D116"/>
    <mergeCell ref="A116:B116"/>
    <mergeCell ref="C121:C122"/>
    <mergeCell ref="D121:D122"/>
    <mergeCell ref="A122:B122"/>
    <mergeCell ref="B103:B104"/>
    <mergeCell ref="C103:C104"/>
    <mergeCell ref="D103:D104"/>
    <mergeCell ref="A110:B110"/>
    <mergeCell ref="C109:C110"/>
    <mergeCell ref="D109:D110"/>
    <mergeCell ref="A109:B109"/>
    <mergeCell ref="A111:B111"/>
    <mergeCell ref="A112:B112"/>
    <mergeCell ref="A113:B113"/>
    <mergeCell ref="A121:B121"/>
    <mergeCell ref="C90:C91"/>
    <mergeCell ref="D90:D91"/>
    <mergeCell ref="B97:B98"/>
    <mergeCell ref="C97:C98"/>
    <mergeCell ref="D97:D98"/>
    <mergeCell ref="C78:C79"/>
    <mergeCell ref="D78:D79"/>
    <mergeCell ref="B84:B85"/>
    <mergeCell ref="C84:C85"/>
    <mergeCell ref="D84:D85"/>
    <mergeCell ref="C66:C67"/>
    <mergeCell ref="D66:D67"/>
    <mergeCell ref="B72:B73"/>
    <mergeCell ref="C72:C73"/>
    <mergeCell ref="D72:D73"/>
    <mergeCell ref="C54:C55"/>
    <mergeCell ref="D54:D55"/>
    <mergeCell ref="B60:B61"/>
    <mergeCell ref="C60:C61"/>
    <mergeCell ref="D60:D61"/>
    <mergeCell ref="D48:D49"/>
    <mergeCell ref="D24:D25"/>
    <mergeCell ref="B30:B31"/>
    <mergeCell ref="C30:C31"/>
    <mergeCell ref="D30:D31"/>
    <mergeCell ref="B36:B37"/>
    <mergeCell ref="C36:C37"/>
    <mergeCell ref="D36:D37"/>
    <mergeCell ref="C24:C25"/>
    <mergeCell ref="A144:B144"/>
    <mergeCell ref="A5:D5"/>
    <mergeCell ref="A10:B10"/>
    <mergeCell ref="A16:B16"/>
    <mergeCell ref="A28:B28"/>
    <mergeCell ref="A34:B34"/>
    <mergeCell ref="A12:B12"/>
    <mergeCell ref="A14:B14"/>
    <mergeCell ref="A15:B15"/>
    <mergeCell ref="A22:B22"/>
    <mergeCell ref="C12:C13"/>
    <mergeCell ref="D12:D13"/>
    <mergeCell ref="B18:B19"/>
    <mergeCell ref="C18:C19"/>
    <mergeCell ref="D18:D19"/>
    <mergeCell ref="B24:B25"/>
    <mergeCell ref="A125:B125"/>
    <mergeCell ref="A76:B76"/>
    <mergeCell ref="A82:B82"/>
    <mergeCell ref="A88:B88"/>
    <mergeCell ref="A40:B40"/>
    <mergeCell ref="A64:B64"/>
    <mergeCell ref="A70:B70"/>
    <mergeCell ref="A46:B46"/>
    <mergeCell ref="A101:B101"/>
    <mergeCell ref="A129:B129"/>
    <mergeCell ref="A133:D133"/>
    <mergeCell ref="B1:D1"/>
    <mergeCell ref="B2:D2"/>
    <mergeCell ref="A6:B6"/>
    <mergeCell ref="A8:B8"/>
    <mergeCell ref="A9:B9"/>
    <mergeCell ref="A3:D3"/>
    <mergeCell ref="C6:C7"/>
    <mergeCell ref="D6:D7"/>
    <mergeCell ref="A52:B52"/>
    <mergeCell ref="A58:B58"/>
    <mergeCell ref="B42:B43"/>
    <mergeCell ref="B54:B55"/>
    <mergeCell ref="B66:B67"/>
    <mergeCell ref="B78:B79"/>
    <mergeCell ref="B90:B91"/>
    <mergeCell ref="A94:B94"/>
    <mergeCell ref="A96:D96"/>
    <mergeCell ref="C42:C43"/>
    <mergeCell ref="D42:D43"/>
    <mergeCell ref="B48:B49"/>
    <mergeCell ref="C48:C49"/>
    <mergeCell ref="A138:B138"/>
    <mergeCell ref="A107:B107"/>
    <mergeCell ref="A127:B127"/>
    <mergeCell ref="A123:B123"/>
    <mergeCell ref="A124:B124"/>
    <mergeCell ref="A134:B134"/>
    <mergeCell ref="A137:B137"/>
    <mergeCell ref="A115:B115"/>
    <mergeCell ref="A117:B117"/>
    <mergeCell ref="A118:B118"/>
    <mergeCell ref="A119:B119"/>
  </mergeCells>
  <phoneticPr fontId="15" type="noConversion"/>
  <printOptions horizontalCentered="1"/>
  <pageMargins left="0.57000000000000006" right="0.57000000000000006" top="0.59" bottom="0.79000000000000015" header="0.39000000000000007" footer="0.39000000000000007"/>
  <pageSetup paperSize="9" scale="60" firstPageNumber="22" orientation="portrait" useFirstPageNumber="1" horizontalDpi="300" verticalDpi="300"/>
  <headerFooter>
    <oddFooter>&amp;L&amp;12&amp;K000000Příloha K: Autoevaluační kritéria pro habilitační řízení&amp;R&amp;12&amp;K000000strana &amp;P</oddFooter>
  </headerFooter>
  <extLst>
    <ext xmlns:mx="http://schemas.microsoft.com/office/mac/excel/2008/main" uri="{64002731-A6B0-56B0-2670-7721B7C09600}">
      <mx:PLV Mode="0" OnePage="0" WScale="6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6"/>
  <sheetViews>
    <sheetView zoomScaleNormal="100" workbookViewId="0">
      <selection sqref="A1:XFD1048576"/>
    </sheetView>
  </sheetViews>
  <sheetFormatPr baseColWidth="10" defaultColWidth="7.83203125" defaultRowHeight="16" x14ac:dyDescent="0.15"/>
  <cols>
    <col min="1" max="1" width="5.83203125" style="142" customWidth="1"/>
    <col min="2" max="2" width="130.83203125" style="141" customWidth="1"/>
  </cols>
  <sheetData>
    <row r="1" spans="1:2" ht="18" x14ac:dyDescent="0.15">
      <c r="A1" s="319" t="s">
        <v>44</v>
      </c>
      <c r="B1" s="319"/>
    </row>
    <row r="2" spans="1:2" ht="34" x14ac:dyDescent="0.15">
      <c r="A2" s="148" t="s">
        <v>182</v>
      </c>
      <c r="B2" s="149" t="s">
        <v>185</v>
      </c>
    </row>
    <row r="3" spans="1:2" ht="17" x14ac:dyDescent="0.15">
      <c r="A3" s="148" t="s">
        <v>186</v>
      </c>
      <c r="B3" s="149" t="s">
        <v>187</v>
      </c>
    </row>
    <row r="4" spans="1:2" ht="17" x14ac:dyDescent="0.15">
      <c r="A4" s="153" t="s">
        <v>188</v>
      </c>
      <c r="B4" s="154" t="s">
        <v>189</v>
      </c>
    </row>
    <row r="5" spans="1:2" ht="119" x14ac:dyDescent="0.15">
      <c r="A5" s="155"/>
      <c r="B5" s="156" t="s">
        <v>183</v>
      </c>
    </row>
    <row r="6" spans="1:2" ht="119" x14ac:dyDescent="0.15">
      <c r="A6" s="157"/>
      <c r="B6" s="158" t="s">
        <v>184</v>
      </c>
    </row>
    <row r="7" spans="1:2" ht="34" x14ac:dyDescent="0.15">
      <c r="A7" s="148" t="s">
        <v>190</v>
      </c>
      <c r="B7" s="149" t="s">
        <v>260</v>
      </c>
    </row>
    <row r="8" spans="1:2" ht="17" x14ac:dyDescent="0.15">
      <c r="A8" s="148" t="s">
        <v>191</v>
      </c>
      <c r="B8" s="152" t="s">
        <v>248</v>
      </c>
    </row>
    <row r="9" spans="1:2" ht="34" x14ac:dyDescent="0.15">
      <c r="A9" s="148" t="s">
        <v>193</v>
      </c>
      <c r="B9" s="149" t="s">
        <v>249</v>
      </c>
    </row>
    <row r="10" spans="1:2" ht="34" x14ac:dyDescent="0.15">
      <c r="A10" s="148" t="s">
        <v>194</v>
      </c>
      <c r="B10" s="149" t="s">
        <v>192</v>
      </c>
    </row>
    <row r="11" spans="1:2" ht="68" x14ac:dyDescent="0.15">
      <c r="A11" s="148" t="s">
        <v>195</v>
      </c>
      <c r="B11" s="149" t="s">
        <v>256</v>
      </c>
    </row>
    <row r="12" spans="1:2" ht="68" x14ac:dyDescent="0.15">
      <c r="A12" s="148" t="s">
        <v>196</v>
      </c>
      <c r="B12" s="149" t="s">
        <v>283</v>
      </c>
    </row>
    <row r="13" spans="1:2" ht="34" x14ac:dyDescent="0.15">
      <c r="A13" s="148" t="s">
        <v>197</v>
      </c>
      <c r="B13" s="149" t="s">
        <v>250</v>
      </c>
    </row>
    <row r="14" spans="1:2" ht="34" x14ac:dyDescent="0.15">
      <c r="A14" s="148" t="s">
        <v>198</v>
      </c>
      <c r="B14" s="149" t="s">
        <v>251</v>
      </c>
    </row>
    <row r="15" spans="1:2" ht="136" x14ac:dyDescent="0.15">
      <c r="A15" s="148" t="s">
        <v>199</v>
      </c>
      <c r="B15" s="149" t="s">
        <v>296</v>
      </c>
    </row>
    <row r="16" spans="1:2" ht="17" x14ac:dyDescent="0.15">
      <c r="A16" s="148" t="s">
        <v>200</v>
      </c>
      <c r="B16" s="149" t="s">
        <v>252</v>
      </c>
    </row>
    <row r="17" spans="1:2" ht="17" x14ac:dyDescent="0.15">
      <c r="A17" s="148" t="s">
        <v>201</v>
      </c>
      <c r="B17" s="149" t="s">
        <v>253</v>
      </c>
    </row>
    <row r="18" spans="1:2" ht="51" x14ac:dyDescent="0.15">
      <c r="A18" s="148" t="s">
        <v>202</v>
      </c>
      <c r="B18" s="149" t="s">
        <v>254</v>
      </c>
    </row>
    <row r="19" spans="1:2" ht="34" x14ac:dyDescent="0.15">
      <c r="A19" s="148" t="s">
        <v>234</v>
      </c>
      <c r="B19" s="149" t="s">
        <v>257</v>
      </c>
    </row>
    <row r="20" spans="1:2" ht="17" x14ac:dyDescent="0.15">
      <c r="A20" s="148" t="s">
        <v>244</v>
      </c>
      <c r="B20" s="149" t="s">
        <v>258</v>
      </c>
    </row>
    <row r="21" spans="1:2" s="16" customFormat="1" ht="17" x14ac:dyDescent="0.15">
      <c r="A21" s="148" t="s">
        <v>245</v>
      </c>
      <c r="B21" s="149" t="s">
        <v>243</v>
      </c>
    </row>
    <row r="22" spans="1:2" s="16" customFormat="1" x14ac:dyDescent="0.15">
      <c r="A22" s="142"/>
      <c r="B22" s="141"/>
    </row>
    <row r="23" spans="1:2" ht="18" customHeight="1" x14ac:dyDescent="0.15">
      <c r="A23" s="320" t="s">
        <v>3</v>
      </c>
      <c r="B23" s="320"/>
    </row>
    <row r="24" spans="1:2" ht="26" x14ac:dyDescent="0.15">
      <c r="A24" s="151" t="s">
        <v>255</v>
      </c>
      <c r="B24" s="150" t="s">
        <v>5</v>
      </c>
    </row>
    <row r="25" spans="1:2" ht="26" x14ac:dyDescent="0.15">
      <c r="A25" s="151" t="s">
        <v>255</v>
      </c>
      <c r="B25" s="150" t="s">
        <v>6</v>
      </c>
    </row>
    <row r="26" spans="1:2" ht="34" x14ac:dyDescent="0.15">
      <c r="A26" s="151" t="s">
        <v>255</v>
      </c>
      <c r="B26" s="150" t="s">
        <v>259</v>
      </c>
    </row>
  </sheetData>
  <sheetProtection sheet="1" objects="1" scenarios="1" selectLockedCells="1" selectUnlockedCells="1"/>
  <mergeCells count="2">
    <mergeCell ref="A1:B1"/>
    <mergeCell ref="A23:B23"/>
  </mergeCells>
  <phoneticPr fontId="15" type="noConversion"/>
  <pageMargins left="0.59" right="0.59" top="0.59" bottom="0.78000000000000014" header="0.39000000000000007" footer="0.39370078740157483"/>
  <pageSetup paperSize="9" scale="60" firstPageNumber="25" orientation="portrait" useFirstPageNumber="1" horizontalDpi="300" verticalDpi="300"/>
  <headerFooter>
    <oddFooter>&amp;L&amp;12&amp;K000000Příloha K: Autoevaluační kritéria pro habilitační řízení&amp;R&amp;12&amp;K000000strana &amp;P</oddFooter>
  </headerFooter>
  <extLst>
    <ext xmlns:mx="http://schemas.microsoft.com/office/mac/excel/2008/main" uri="{64002731-A6B0-56B0-2670-7721B7C09600}">
      <mx:PLV Mode="0" OnePage="0" WScale="6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1817</TotalTime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17</vt:i4>
      </vt:variant>
    </vt:vector>
  </HeadingPairs>
  <TitlesOfParts>
    <vt:vector size="26" baseType="lpstr">
      <vt:lpstr>Sumarizace</vt:lpstr>
      <vt:lpstr>Významné výsledky</vt:lpstr>
      <vt:lpstr>Další tvůrčí výsledky</vt:lpstr>
      <vt:lpstr>Projektová činnost</vt:lpstr>
      <vt:lpstr>Kladné ohlasy prací</vt:lpstr>
      <vt:lpstr>Pedagogická činnost</vt:lpstr>
      <vt:lpstr>Výchova, vedení věd.týmu</vt:lpstr>
      <vt:lpstr>Uznání věd.komunitou</vt:lpstr>
      <vt:lpstr>POZNÁMKY</vt:lpstr>
      <vt:lpstr>Datum_vyplnění</vt:lpstr>
      <vt:lpstr>Jméno_uchazeče</vt:lpstr>
      <vt:lpstr>'Další tvůrčí výsledky'!Názvy_tisku</vt:lpstr>
      <vt:lpstr>'Kladné ohlasy prací'!Názvy_tisku</vt:lpstr>
      <vt:lpstr>'Projektová činnost'!Názvy_tisku</vt:lpstr>
      <vt:lpstr>Sumarizace!Názvy_tisku</vt:lpstr>
      <vt:lpstr>'Uznání věd.komunitou'!Názvy_tisku</vt:lpstr>
      <vt:lpstr>'Výchova, vedení věd.týmu'!Názvy_tisku</vt:lpstr>
      <vt:lpstr>'Významné výsledky'!Názvy_tisku</vt:lpstr>
      <vt:lpstr>'Další tvůrčí výsledky'!Oblast_tisku</vt:lpstr>
      <vt:lpstr>'Kladné ohlasy prací'!Oblast_tisku</vt:lpstr>
      <vt:lpstr>'Pedagogická činnost'!Oblast_tisku</vt:lpstr>
      <vt:lpstr>'Projektová činnost'!Oblast_tisku</vt:lpstr>
      <vt:lpstr>Sumarizace!Oblast_tisku</vt:lpstr>
      <vt:lpstr>'Uznání věd.komunitou'!Oblast_tisku</vt:lpstr>
      <vt:lpstr>'Výchova, vedení věd.týmu'!Oblast_tisku</vt:lpstr>
      <vt:lpstr>'Významné výsledky'!Oblast_tisku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dolezelova</dc:creator>
  <cp:keywords/>
  <dc:description/>
  <cp:lastModifiedBy>Bronislav Chramcov</cp:lastModifiedBy>
  <cp:revision>163</cp:revision>
  <cp:lastPrinted>2020-05-07T09:02:08Z</cp:lastPrinted>
  <dcterms:created xsi:type="dcterms:W3CDTF">2006-11-14T10:20:56Z</dcterms:created>
  <dcterms:modified xsi:type="dcterms:W3CDTF">2020-06-16T13:25:15Z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